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nrel-my.sharepoint.com/personal/jpanzare_nrel_gov/Documents/"/>
    </mc:Choice>
  </mc:AlternateContent>
  <xr:revisionPtr revIDLastSave="3154" documentId="8_{008B5005-1C67-4DA4-AD5C-5C8E2C265C90}" xr6:coauthVersionLast="47" xr6:coauthVersionMax="47" xr10:uidLastSave="{A71EFB4E-F96D-42DA-8365-CFF8DE968937}"/>
  <bookViews>
    <workbookView xWindow="-120" yWindow="-120" windowWidth="29040" windowHeight="15840" activeTab="1" xr2:uid="{C02CA8BC-6EF5-4E84-A461-B1EC2A9CD501}"/>
  </bookViews>
  <sheets>
    <sheet name="General Notes" sheetId="14" r:id="rId1"/>
    <sheet name="WEC" sheetId="1" r:id="rId2"/>
    <sheet name="Encoder Mount" sheetId="13" r:id="rId3"/>
    <sheet name="Frame" sheetId="3" r:id="rId4"/>
    <sheet name="Sheave Pulley Guard" sheetId="8" r:id="rId5"/>
    <sheet name="Spring Return Frame" sheetId="4" r:id="rId6"/>
    <sheet name="Spring Return Guard" sheetId="11" r:id="rId7"/>
    <sheet name="Winch" sheetId="2" r:id="rId8"/>
    <sheet name="Pump Mount" sheetId="5" r:id="rId9"/>
    <sheet name="Pump Adapters" sheetId="7" r:id="rId10"/>
    <sheet name="WEC Accumulator Mount" sheetId="9" r:id="rId11"/>
    <sheet name="DAQ Mount" sheetId="10" r:id="rId12"/>
    <sheet name="Notes" sheetId="12"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5" i="1" l="1"/>
  <c r="J121" i="1"/>
  <c r="J120" i="1"/>
  <c r="J119" i="1"/>
  <c r="J111" i="1" l="1"/>
  <c r="J118" i="1"/>
  <c r="I102" i="1" l="1"/>
  <c r="I117" i="1"/>
  <c r="J117" i="1" s="1"/>
  <c r="I14" i="11"/>
  <c r="J6" i="13"/>
  <c r="I6" i="13"/>
  <c r="I12" i="11"/>
  <c r="J12" i="11" s="1"/>
  <c r="J13" i="11"/>
  <c r="J14" i="11"/>
  <c r="I13" i="11"/>
  <c r="J4" i="13"/>
  <c r="J10" i="13" s="1"/>
  <c r="J5" i="13"/>
  <c r="J7" i="13"/>
  <c r="I10" i="11"/>
  <c r="J10" i="11" s="1"/>
  <c r="J11" i="11"/>
  <c r="J9" i="11"/>
  <c r="J15" i="11"/>
  <c r="J8" i="11"/>
  <c r="J7" i="11"/>
  <c r="J5" i="11"/>
  <c r="J16" i="11"/>
  <c r="J6" i="11"/>
  <c r="J4" i="11"/>
  <c r="J115" i="1"/>
  <c r="J116" i="1"/>
  <c r="L25" i="3"/>
  <c r="J6" i="3"/>
  <c r="J4" i="10"/>
  <c r="J8" i="10" s="1"/>
  <c r="I114" i="1" s="1"/>
  <c r="J114" i="1" s="1"/>
  <c r="J5" i="10"/>
  <c r="J6" i="10"/>
  <c r="J4" i="9"/>
  <c r="J8" i="9" s="1"/>
  <c r="I105" i="1" s="1"/>
  <c r="J105" i="1" s="1"/>
  <c r="J5" i="9"/>
  <c r="J6" i="9"/>
  <c r="J5" i="3"/>
  <c r="J5" i="8"/>
  <c r="J6" i="8"/>
  <c r="J4" i="8"/>
  <c r="J7" i="8"/>
  <c r="J4" i="7"/>
  <c r="J7" i="7" s="1"/>
  <c r="J5" i="7"/>
  <c r="J8" i="5"/>
  <c r="I113" i="1" s="1"/>
  <c r="J113" i="1" s="1"/>
  <c r="J14" i="3"/>
  <c r="J9" i="2"/>
  <c r="J7" i="4"/>
  <c r="J7" i="3"/>
  <c r="J8" i="3"/>
  <c r="J4" i="5"/>
  <c r="J5" i="5"/>
  <c r="J6" i="5"/>
  <c r="J4" i="4"/>
  <c r="J5" i="4"/>
  <c r="J6" i="4"/>
  <c r="J13" i="3"/>
  <c r="J12" i="3"/>
  <c r="J4" i="3"/>
  <c r="J9" i="3"/>
  <c r="J10" i="3"/>
  <c r="J11" i="3"/>
  <c r="J15" i="3"/>
  <c r="J8" i="2"/>
  <c r="J10" i="2"/>
  <c r="J5" i="2"/>
  <c r="J7" i="2"/>
  <c r="J6" i="2"/>
  <c r="J4" i="2"/>
  <c r="J112" i="1"/>
  <c r="J110" i="1"/>
  <c r="J107" i="1"/>
  <c r="J108" i="1"/>
  <c r="J109" i="1"/>
  <c r="J106" i="1"/>
  <c r="J104" i="1"/>
  <c r="J103" i="1"/>
  <c r="J91" i="1"/>
  <c r="J90" i="1"/>
  <c r="J89" i="1"/>
  <c r="J88" i="1"/>
  <c r="J87" i="1"/>
  <c r="J86" i="1"/>
  <c r="J13" i="4" l="1"/>
  <c r="I36" i="1" s="1"/>
  <c r="J12" i="2"/>
  <c r="I12" i="1" s="1"/>
  <c r="J19" i="11"/>
  <c r="J17" i="3"/>
  <c r="I5" i="1" s="1"/>
  <c r="J9" i="8"/>
  <c r="I101" i="1" s="1"/>
  <c r="I62" i="1"/>
  <c r="J62" i="1" s="1"/>
  <c r="I61" i="1"/>
  <c r="J102" i="1"/>
  <c r="J101" i="1"/>
  <c r="J100" i="1"/>
  <c r="J99" i="1"/>
  <c r="J98" i="1"/>
  <c r="J97" i="1"/>
  <c r="J20" i="1"/>
  <c r="J96" i="1"/>
  <c r="J95" i="1"/>
  <c r="J94" i="1"/>
  <c r="J93" i="1"/>
  <c r="J92" i="1" l="1"/>
  <c r="J85" i="1"/>
  <c r="J84" i="1"/>
  <c r="J83" i="1"/>
  <c r="J82" i="1"/>
  <c r="J81" i="1"/>
  <c r="J80" i="1"/>
  <c r="J79" i="1"/>
  <c r="J78" i="1"/>
  <c r="J77" i="1"/>
  <c r="J67" i="1"/>
  <c r="J42" i="1" l="1"/>
  <c r="J51" i="1"/>
  <c r="J76" i="1"/>
  <c r="J75" i="1"/>
  <c r="J74" i="1"/>
  <c r="J73" i="1"/>
  <c r="J72" i="1"/>
  <c r="J71" i="1"/>
  <c r="J70" i="1"/>
  <c r="J69" i="1"/>
  <c r="J60" i="1"/>
  <c r="J61" i="1"/>
  <c r="J63" i="1"/>
  <c r="J68" i="1"/>
  <c r="J66" i="1"/>
  <c r="J65" i="1"/>
  <c r="J64" i="1"/>
  <c r="J44" i="1" l="1"/>
  <c r="J45" i="1"/>
  <c r="J46" i="1"/>
  <c r="J47" i="1"/>
  <c r="J48" i="1"/>
  <c r="J49" i="1"/>
  <c r="J50" i="1"/>
  <c r="J52" i="1"/>
  <c r="J53" i="1"/>
  <c r="J54" i="1"/>
  <c r="J55" i="1"/>
  <c r="J56" i="1"/>
  <c r="J57" i="1"/>
  <c r="J58" i="1"/>
  <c r="J59" i="1"/>
  <c r="J15" i="1" l="1"/>
  <c r="J6" i="1"/>
  <c r="J7" i="1"/>
  <c r="J8" i="1"/>
  <c r="J9" i="1"/>
  <c r="J10" i="1"/>
  <c r="J11" i="1"/>
  <c r="J12" i="1"/>
  <c r="J13" i="1"/>
  <c r="J14" i="1"/>
  <c r="J16" i="1"/>
  <c r="J17" i="1"/>
  <c r="J18" i="1"/>
  <c r="J19" i="1"/>
  <c r="J21" i="1"/>
  <c r="J22" i="1"/>
  <c r="J23" i="1"/>
  <c r="J24" i="1"/>
  <c r="J25" i="1"/>
  <c r="J26" i="1"/>
  <c r="J27" i="1"/>
  <c r="J28" i="1"/>
  <c r="J29" i="1"/>
  <c r="J30" i="1"/>
  <c r="J31" i="1"/>
  <c r="J32" i="1"/>
  <c r="J33" i="1"/>
  <c r="J34" i="1"/>
  <c r="J35" i="1"/>
  <c r="J36" i="1"/>
  <c r="J37" i="1"/>
  <c r="J38" i="1"/>
  <c r="J39" i="1"/>
  <c r="J40" i="1"/>
  <c r="J41" i="1"/>
  <c r="J43" i="1"/>
  <c r="J5" i="1"/>
  <c r="J126" i="1" l="1"/>
  <c r="J127" i="1"/>
  <c r="J1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tc={1D15C4F1-53D1-43B8-BD5C-252D2E597222}</author>
    <author>tc={20D4BB43-47CE-40FF-A910-081F3308DFDB}</author>
  </authors>
  <commentList>
    <comment ref="D80" authorId="0" shapeId="0" xr:uid="{1D15C4F1-53D1-43B8-BD5C-252D2E597222}">
      <text>
        <t>[Threaded comment]
Your version of Excel allows you to read this threaded comment; however, any edits to it will get removed if the file is opened in a newer version of Excel. Learn more: https://go.microsoft.com/fwlink/?linkid=870924
Comment:
    Used for attaching spring return frame</t>
      </text>
    </comment>
    <comment ref="D84" authorId="1" shapeId="0" xr:uid="{20D4BB43-47CE-40FF-A910-081F3308DFDB}">
      <text>
        <t>[Threaded comment]
Your version of Excel allows you to read this threaded comment; however, any edits to it will get removed if the file is opened in a newer version of Excel. Learn more: https://go.microsoft.com/fwlink/?linkid=870924
Comment:
    Used to attach generator and pump mounts</t>
      </text>
    </comment>
  </commentList>
</comments>
</file>

<file path=xl/sharedStrings.xml><?xml version="1.0" encoding="utf-8"?>
<sst xmlns="http://schemas.openxmlformats.org/spreadsheetml/2006/main" count="1498" uniqueCount="704">
  <si>
    <t xml:space="preserve">Bill of Materials </t>
  </si>
  <si>
    <t xml:space="preserve">Item # </t>
  </si>
  <si>
    <t>Category</t>
  </si>
  <si>
    <t>Identifier</t>
  </si>
  <si>
    <t>Description</t>
  </si>
  <si>
    <t>OEM</t>
  </si>
  <si>
    <t>PN</t>
  </si>
  <si>
    <t>Supplier</t>
  </si>
  <si>
    <t>Qty</t>
  </si>
  <si>
    <t>Unit Price [USD]</t>
  </si>
  <si>
    <t>Total [USD]</t>
  </si>
  <si>
    <t>Pressure Rating [psi]</t>
  </si>
  <si>
    <t xml:space="preserve">Notes: </t>
  </si>
  <si>
    <t xml:space="preserve">Link </t>
  </si>
  <si>
    <t>McMaster</t>
  </si>
  <si>
    <t>N/A</t>
  </si>
  <si>
    <t>WEC</t>
  </si>
  <si>
    <t xml:space="preserve">https://www.mcmaster.com/6919T23/ </t>
  </si>
  <si>
    <t xml:space="preserve">FRP Decking </t>
  </si>
  <si>
    <t>FRP Decking clips</t>
  </si>
  <si>
    <t>Sheave Pulley</t>
  </si>
  <si>
    <t xml:space="preserve">Sheave Pulley - Blocks </t>
  </si>
  <si>
    <t>Sheave Pulley shaft</t>
  </si>
  <si>
    <t>Sheave Pulley bushings</t>
  </si>
  <si>
    <t>Sheave Pulley spacers</t>
  </si>
  <si>
    <t>Winch</t>
  </si>
  <si>
    <t>Clutch</t>
  </si>
  <si>
    <t xml:space="preserve">Wire rope </t>
  </si>
  <si>
    <t>Wire rope swage</t>
  </si>
  <si>
    <t>Wire Rope ferrel</t>
  </si>
  <si>
    <t xml:space="preserve">Wire rope thimble </t>
  </si>
  <si>
    <t xml:space="preserve">Anchor Shackle </t>
  </si>
  <si>
    <t>Gearbox</t>
  </si>
  <si>
    <t>Gearbox coupler - Gearbox side</t>
  </si>
  <si>
    <t>Gearbox coupler - Pump side</t>
  </si>
  <si>
    <t>Spline Adapter</t>
  </si>
  <si>
    <t>Gearbox coupler - Generator side</t>
  </si>
  <si>
    <t>Coupler Spider</t>
  </si>
  <si>
    <t>Sprocket 1</t>
  </si>
  <si>
    <t>Sprocket 2</t>
  </si>
  <si>
    <t>Sprocket 3</t>
  </si>
  <si>
    <t>Sprokcet 4</t>
  </si>
  <si>
    <t>Sprocket 5</t>
  </si>
  <si>
    <t>SS keyed Shaft</t>
  </si>
  <si>
    <t xml:space="preserve">ANSI 60 Chain </t>
  </si>
  <si>
    <t xml:space="preserve">ANSI 80 Chain </t>
  </si>
  <si>
    <t xml:space="preserve">Spring Return Frame </t>
  </si>
  <si>
    <t>ANSI 80 Chain coupler</t>
  </si>
  <si>
    <t>ANSI 80 Chain Master link</t>
  </si>
  <si>
    <t>ANSI 80 Chain coupler - cylinder</t>
  </si>
  <si>
    <t>Pneumatic Cylinder</t>
  </si>
  <si>
    <t xml:space="preserve">Pneumatic Cylinder Clevis </t>
  </si>
  <si>
    <t>Air manifold</t>
  </si>
  <si>
    <t>Ball Valve 1</t>
  </si>
  <si>
    <t>Ball Valve 2</t>
  </si>
  <si>
    <t>Pressure Relief Valve</t>
  </si>
  <si>
    <t>Analog Pressure guage</t>
  </si>
  <si>
    <t>Shraider Valve</t>
  </si>
  <si>
    <t xml:space="preserve">1/2" fNPT to barb fitting </t>
  </si>
  <si>
    <t xml:space="preserve">Air hose - air intake </t>
  </si>
  <si>
    <t>Breather</t>
  </si>
  <si>
    <t>hose clamps</t>
  </si>
  <si>
    <t>Air tank</t>
  </si>
  <si>
    <t>Frame</t>
  </si>
  <si>
    <t>WEC.01.01</t>
  </si>
  <si>
    <t>WEC.02.02</t>
  </si>
  <si>
    <t>WEC.01.02</t>
  </si>
  <si>
    <t>WEC.01.03</t>
  </si>
  <si>
    <t>WEC.01.04</t>
  </si>
  <si>
    <t xml:space="preserve"> -</t>
  </si>
  <si>
    <t>NREL</t>
  </si>
  <si>
    <t>3' x 4' 10" panel</t>
  </si>
  <si>
    <t>6919T23</t>
  </si>
  <si>
    <t>Hardware</t>
  </si>
  <si>
    <t>WEC.02.01</t>
  </si>
  <si>
    <t xml:space="preserve">https://www.mcmaster.com/3175T61/ </t>
  </si>
  <si>
    <t>3175T61</t>
  </si>
  <si>
    <t>Solo Motorsports</t>
  </si>
  <si>
    <t xml:space="preserve">https://solomotorsports.com/shop/parts/general-parts/tube-clamp-1-25/ </t>
  </si>
  <si>
    <t xml:space="preserve">Tube clamp 1.25" </t>
  </si>
  <si>
    <t>WEC.02.03</t>
  </si>
  <si>
    <t>WEC.02.04</t>
  </si>
  <si>
    <t>Cable</t>
  </si>
  <si>
    <t>WEC.02.05</t>
  </si>
  <si>
    <t>WEC.02.06</t>
  </si>
  <si>
    <t>Formsprag</t>
  </si>
  <si>
    <t>Motion Industries</t>
  </si>
  <si>
    <t>ALM35F2D2-L</t>
  </si>
  <si>
    <t>WEC.02.07</t>
  </si>
  <si>
    <t>Nord Gear</t>
  </si>
  <si>
    <t>WEC.02.08</t>
  </si>
  <si>
    <t>WEC.02.09</t>
  </si>
  <si>
    <t>Lovejoy</t>
  </si>
  <si>
    <t>Hydraulic</t>
  </si>
  <si>
    <t>WEC.03.01</t>
  </si>
  <si>
    <t>Electric</t>
  </si>
  <si>
    <t>WEC.03.02</t>
  </si>
  <si>
    <t>WEC.03.03</t>
  </si>
  <si>
    <t>WEC.03.04</t>
  </si>
  <si>
    <t>WEC.03.05</t>
  </si>
  <si>
    <t xml:space="preserve">https://www.mcmaster.com/8908T54/ </t>
  </si>
  <si>
    <t>8908T54</t>
  </si>
  <si>
    <t xml:space="preserve"> - </t>
  </si>
  <si>
    <t xml:space="preserve">https://www.mcmaster.com/3896T7/ </t>
  </si>
  <si>
    <t>3896T7</t>
  </si>
  <si>
    <t xml:space="preserve">https://www.mcmaster.com/3583T14/ </t>
  </si>
  <si>
    <t>3583T14</t>
  </si>
  <si>
    <t xml:space="preserve">https://www.mcmaster.com/3495T53/ </t>
  </si>
  <si>
    <t>3495T53</t>
  </si>
  <si>
    <t xml:space="preserve">https://www.mcmaster.com/3914T7/ </t>
  </si>
  <si>
    <t>3914T7</t>
  </si>
  <si>
    <t>Spring Return</t>
  </si>
  <si>
    <t>WEC.04.01</t>
  </si>
  <si>
    <t>WEC.04.03</t>
  </si>
  <si>
    <t>WEC.04.04</t>
  </si>
  <si>
    <t>WEC.04.05</t>
  </si>
  <si>
    <t>WEC.04.06</t>
  </si>
  <si>
    <t>WEC.04.07</t>
  </si>
  <si>
    <t>WEC.04.08</t>
  </si>
  <si>
    <t>WEC.04.09</t>
  </si>
  <si>
    <t>WEC.04.10</t>
  </si>
  <si>
    <t>WEC.04.11</t>
  </si>
  <si>
    <t>WEC.04.12</t>
  </si>
  <si>
    <t>WEC.04.13</t>
  </si>
  <si>
    <t>WEC.04.14</t>
  </si>
  <si>
    <t>WEC.04.15</t>
  </si>
  <si>
    <t>WEC.04.16</t>
  </si>
  <si>
    <t>WEC.04.17</t>
  </si>
  <si>
    <t>WEC.04.18</t>
  </si>
  <si>
    <t>WEC.04.19</t>
  </si>
  <si>
    <t>WEC.04.20</t>
  </si>
  <si>
    <t>WEC.04.21</t>
  </si>
  <si>
    <t>WEC.04.22</t>
  </si>
  <si>
    <t>WEC.04.23</t>
  </si>
  <si>
    <t>WEC.04.24</t>
  </si>
  <si>
    <t>WEC.04.25</t>
  </si>
  <si>
    <t>WEC.04.26</t>
  </si>
  <si>
    <t>WEC.04.27</t>
  </si>
  <si>
    <t>WEC.04.28</t>
  </si>
  <si>
    <t>WEC.04.29</t>
  </si>
  <si>
    <t>WEC.04.30</t>
  </si>
  <si>
    <t xml:space="preserve">https://www.mcmaster.com/7010T71/ </t>
  </si>
  <si>
    <t>7010T71</t>
  </si>
  <si>
    <t xml:space="preserve">https://www.mcmaster.com/6211K589/ </t>
  </si>
  <si>
    <t>6211K589</t>
  </si>
  <si>
    <t xml:space="preserve">https://www.mcmaster.com/9908K21/ </t>
  </si>
  <si>
    <t>9908K21</t>
  </si>
  <si>
    <t xml:space="preserve">https://www.mcmaster.com/6211K59/ </t>
  </si>
  <si>
    <t>6211K59</t>
  </si>
  <si>
    <t xml:space="preserve">https://www.mcmaster.com/5304K66/ </t>
  </si>
  <si>
    <t>5304K66</t>
  </si>
  <si>
    <t>10 feet</t>
  </si>
  <si>
    <t xml:space="preserve">https://www.mcmaster.com/98905K15-98905K109/ </t>
  </si>
  <si>
    <t>98905K15</t>
  </si>
  <si>
    <t xml:space="preserve">https://www.mcmaster.com/4471K14/ </t>
  </si>
  <si>
    <t>4471K14</t>
  </si>
  <si>
    <t xml:space="preserve">https://www.mcmaster.com/6280K368/ </t>
  </si>
  <si>
    <t>6280K368</t>
  </si>
  <si>
    <t>10T sprocket for 1-1/4" shaft</t>
  </si>
  <si>
    <t xml:space="preserve">https://www.mcmaster.com/6236K703/ </t>
  </si>
  <si>
    <t>6236K703</t>
  </si>
  <si>
    <t>45T sprocket for 1-1/4" shaft</t>
  </si>
  <si>
    <t xml:space="preserve">https://www.mcmaster.com/6236K706/ </t>
  </si>
  <si>
    <t>45T sprocket for 1-3/4" shaft</t>
  </si>
  <si>
    <t>6236K706</t>
  </si>
  <si>
    <t xml:space="preserve">https://www.mcmaster.com/6793K43/ </t>
  </si>
  <si>
    <t>6793K43</t>
  </si>
  <si>
    <t>6261K177</t>
  </si>
  <si>
    <t>6261K176</t>
  </si>
  <si>
    <t xml:space="preserve">https://www.mcmaster.com/7210K525/ </t>
  </si>
  <si>
    <t>7210K525</t>
  </si>
  <si>
    <t xml:space="preserve">https://www.mcmaster.com/7321K49/ </t>
  </si>
  <si>
    <t>7321K49</t>
  </si>
  <si>
    <t>WEC.05.01</t>
  </si>
  <si>
    <t>WEC.05.02</t>
  </si>
  <si>
    <t>Comet</t>
  </si>
  <si>
    <t>Comet BP235 Diaphragm Pump</t>
  </si>
  <si>
    <t>BP235</t>
  </si>
  <si>
    <t>Sprayer Depot</t>
  </si>
  <si>
    <t xml:space="preserve">https://www.sprayerdepot.com/products/comet-bp235-diaphragm-pump </t>
  </si>
  <si>
    <t xml:space="preserve">https://www.mcmaster.com/6527K514-6527K51/ </t>
  </si>
  <si>
    <t>6ft low carbon steel square tube</t>
  </si>
  <si>
    <t>6527K514</t>
  </si>
  <si>
    <t>Custom machined component</t>
  </si>
  <si>
    <t>WEC.01.05</t>
  </si>
  <si>
    <t>Frame Clamps</t>
  </si>
  <si>
    <t>A&amp;A Manufacturing</t>
  </si>
  <si>
    <t xml:space="preserve">https://www.aa-mfg.com/product/aa-672-a/ </t>
  </si>
  <si>
    <t>AA-672-A</t>
  </si>
  <si>
    <t xml:space="preserve">https://www.mcmaster.com/5044N16/ </t>
  </si>
  <si>
    <t>5044N16</t>
  </si>
  <si>
    <t xml:space="preserve">https://www.mcmaster.com/7405K64/ </t>
  </si>
  <si>
    <t>7405K64</t>
  </si>
  <si>
    <t>1-1/4" alloy steel shaft</t>
  </si>
  <si>
    <t>WEC.07.01</t>
  </si>
  <si>
    <t>Float</t>
  </si>
  <si>
    <t>WEC.07.02</t>
  </si>
  <si>
    <t>NRS</t>
  </si>
  <si>
    <t>WEC.07.03</t>
  </si>
  <si>
    <t>Ratchet Strap Protector</t>
  </si>
  <si>
    <t>WEC.07.04</t>
  </si>
  <si>
    <t>NRS Straps</t>
  </si>
  <si>
    <t xml:space="preserve">https://www.amazon.com/Protection-Sleeves-Aerofast-Protect-Waverunner/dp/B08L5PK4NM/ref=asc_df_B08L5PK4NM/?tag=hyprod-20&amp;linkCode=df0&amp;hvadid=507584275636&amp;hvpos=&amp;hvnetw=g&amp;hvrand=8516290869699679077 </t>
  </si>
  <si>
    <t>Amazon</t>
  </si>
  <si>
    <t>2" Ratchet Strap</t>
  </si>
  <si>
    <t>Inflatable Technologies Denver</t>
  </si>
  <si>
    <t>Custom octagonal float</t>
  </si>
  <si>
    <t xml:space="preserve">https://www.mcmaster.com/8063K14/ </t>
  </si>
  <si>
    <t>8063K14</t>
  </si>
  <si>
    <t xml:space="preserve">https://www.mcmaster.com/4847K11/ </t>
  </si>
  <si>
    <t>4847K11</t>
  </si>
  <si>
    <t>0-160 psi</t>
  </si>
  <si>
    <t xml:space="preserve">https://www.mcmaster.com/5372K213/ </t>
  </si>
  <si>
    <t>5372K213</t>
  </si>
  <si>
    <t xml:space="preserve">https://www.mcmaster.com/5435K26/ </t>
  </si>
  <si>
    <t>5435K26</t>
  </si>
  <si>
    <t>WEC.05.03</t>
  </si>
  <si>
    <t>WEC.05.04</t>
  </si>
  <si>
    <t>NR</t>
  </si>
  <si>
    <t>WEC.05.05</t>
  </si>
  <si>
    <t>-</t>
  </si>
  <si>
    <t>UV Resistant</t>
  </si>
  <si>
    <t>1" mNPT to 1/4" fNPT Reducer</t>
  </si>
  <si>
    <t>46885K259</t>
  </si>
  <si>
    <t xml:space="preserve">https://www.mcmaster.com/46885K259/ </t>
  </si>
  <si>
    <t>WEC.05.06</t>
  </si>
  <si>
    <t>WEC.05.07</t>
  </si>
  <si>
    <t>WEC.05.08</t>
  </si>
  <si>
    <t>WEC.05.09</t>
  </si>
  <si>
    <t>Flow Meter</t>
  </si>
  <si>
    <t xml:space="preserve">https://www.omega.com/en-us/flow-instruments/flow-meters/electromagnetic-flow-meters/picomag/p/DMA25-AAAAA1 </t>
  </si>
  <si>
    <t>DMA25-AAAAA1</t>
  </si>
  <si>
    <t>Omega</t>
  </si>
  <si>
    <t>Endress &amp; Hauser</t>
  </si>
  <si>
    <t>Pressure Transducer</t>
  </si>
  <si>
    <t xml:space="preserve">https://www.omega.com/en-us/pressure-measurement/pressure-transducers/px409-series/p/PX409-250GI </t>
  </si>
  <si>
    <t>PX409 - 250GL</t>
  </si>
  <si>
    <t>WEC.05.11</t>
  </si>
  <si>
    <t>1-1/4" Suction Hose</t>
  </si>
  <si>
    <t xml:space="preserve">https://www.mcmaster.com/4455K43/ </t>
  </si>
  <si>
    <t>4455K43</t>
  </si>
  <si>
    <t>WEC.05.12</t>
  </si>
  <si>
    <t>60 Mesh Suction Strainer</t>
  </si>
  <si>
    <t xml:space="preserve">https://www.mcmaster.com/46635K66/ </t>
  </si>
  <si>
    <t>46635K66</t>
  </si>
  <si>
    <t>Intake Check Valve</t>
  </si>
  <si>
    <t>WEC.05.13</t>
  </si>
  <si>
    <t xml:space="preserve">https://www.mcmaster.com/4548K221/ </t>
  </si>
  <si>
    <t>4548K221</t>
  </si>
  <si>
    <t>1" NPT Pipe Nipple 316SS</t>
  </si>
  <si>
    <t>WEC.05.14</t>
  </si>
  <si>
    <t>WEC.05.15</t>
  </si>
  <si>
    <t>1-1/4" mNPT to 1" fNPT Adapter</t>
  </si>
  <si>
    <t xml:space="preserve">https://www.mcmaster.com/4596k426/ </t>
  </si>
  <si>
    <t>4596K426</t>
  </si>
  <si>
    <t xml:space="preserve">https://www.mcmaster.com/46315K27/ </t>
  </si>
  <si>
    <t>46315K27</t>
  </si>
  <si>
    <t>WEC.05.16</t>
  </si>
  <si>
    <t xml:space="preserve">https://www.mcmaster.com/8258K26/ </t>
  </si>
  <si>
    <t>8258K26</t>
  </si>
  <si>
    <t>Needle Bearing for Sprockets 4 and 5</t>
  </si>
  <si>
    <t xml:space="preserve">https://www.mcmaster.com/34905T95/ </t>
  </si>
  <si>
    <t>34905T95</t>
  </si>
  <si>
    <t>18-8SS D-Ring</t>
  </si>
  <si>
    <t>WEC.07.05</t>
  </si>
  <si>
    <t xml:space="preserve">Air hose for Pneumatic Cylinder </t>
  </si>
  <si>
    <t>3ft length</t>
  </si>
  <si>
    <t>WEC.05.17</t>
  </si>
  <si>
    <t>WEC.05.18</t>
  </si>
  <si>
    <t>Mega Depot</t>
  </si>
  <si>
    <t xml:space="preserve">https://us.misumi-ec.com/vona2/detail/221000263769/?HissuCode=SRF-80 </t>
  </si>
  <si>
    <t>SRF-80</t>
  </si>
  <si>
    <t>7814K37</t>
  </si>
  <si>
    <t xml:space="preserve">https://agrilineproducts.com/splined-pto-coupling-4878 </t>
  </si>
  <si>
    <t>Agriline</t>
  </si>
  <si>
    <t>1-3/8" iso 6 spline coupling</t>
  </si>
  <si>
    <t>Power Product Technologies Inc.</t>
  </si>
  <si>
    <t xml:space="preserve">https://www.formsprag.com/ecatalog?page=product&amp;cid=3-5-1-al&amp;id=ALM35_F2D2 </t>
  </si>
  <si>
    <t xml:space="preserve">https://www.nord.com/en/documentation/catalogues/details/g1014_ie1_ie2_ie3_50hz.jsp </t>
  </si>
  <si>
    <t>Pipe adapter 3/4" mNPT to 3/8" mNPT</t>
  </si>
  <si>
    <t>4452K868</t>
  </si>
  <si>
    <t xml:space="preserve">https://www.mcmaster.com/4882K3/ </t>
  </si>
  <si>
    <t>4882K3</t>
  </si>
  <si>
    <t>WEC.08.01</t>
  </si>
  <si>
    <t xml:space="preserve">https://www.mcmaster.com/4452K868/ </t>
  </si>
  <si>
    <t xml:space="preserve">https://www.mcmaster.com/1023N331/ </t>
  </si>
  <si>
    <t>1023N331</t>
  </si>
  <si>
    <t>WEC.08.02</t>
  </si>
  <si>
    <t>WEC.08.03</t>
  </si>
  <si>
    <t xml:space="preserve">https://www.mcmaster.com/90107A106/ </t>
  </si>
  <si>
    <t>90107A106</t>
  </si>
  <si>
    <t xml:space="preserve">https://www.mcmaster.com/90715A173/ </t>
  </si>
  <si>
    <t>90715A173</t>
  </si>
  <si>
    <t>9/16 - 12 nylon locking nuts 316SS</t>
  </si>
  <si>
    <t>WEC.08.04</t>
  </si>
  <si>
    <t xml:space="preserve">https://www.mcmaster.com/92147A034/ </t>
  </si>
  <si>
    <t>92147A034</t>
  </si>
  <si>
    <t>WEC.08.05</t>
  </si>
  <si>
    <t>9/16" Lock Washer 316SS</t>
  </si>
  <si>
    <t>WEC.08.06</t>
  </si>
  <si>
    <t xml:space="preserve">https://www.mcmaster.com/90107A033/ </t>
  </si>
  <si>
    <t>90107A033</t>
  </si>
  <si>
    <t>WEC.08.07</t>
  </si>
  <si>
    <t>1/2" Washer 316SS</t>
  </si>
  <si>
    <t xml:space="preserve">https://www.mcmaster.com/90715A165/ </t>
  </si>
  <si>
    <t>90715A165</t>
  </si>
  <si>
    <t>WEC.08.08</t>
  </si>
  <si>
    <t>1/2 - 13 Nylon Lock Nut 316SS</t>
  </si>
  <si>
    <t xml:space="preserve">https://www.mcmaster.com/92147A033/ </t>
  </si>
  <si>
    <t>92147A033</t>
  </si>
  <si>
    <t>1/2" Lock Washer 316SS</t>
  </si>
  <si>
    <t>WEC.08.09</t>
  </si>
  <si>
    <t>93190A716</t>
  </si>
  <si>
    <t>1/2 - 13 1-1/2inL 316SS Bolt</t>
  </si>
  <si>
    <t>Used for lifting WEC</t>
  </si>
  <si>
    <t xml:space="preserve">https://www.mcmaster.com/93190A716/ </t>
  </si>
  <si>
    <t>WEC.08.10</t>
  </si>
  <si>
    <t xml:space="preserve">https://www.mcmaster.com/91950A033/ </t>
  </si>
  <si>
    <t>91950A033</t>
  </si>
  <si>
    <t>WEC.08.11</t>
  </si>
  <si>
    <t>1/2 -13 2inL 316SS Bolt</t>
  </si>
  <si>
    <t>93190A720</t>
  </si>
  <si>
    <t>WEC.05.19</t>
  </si>
  <si>
    <t>1" mNPT to 1" Barb Fitting</t>
  </si>
  <si>
    <t xml:space="preserve">https://www.mcmaster.com/48315K93/ </t>
  </si>
  <si>
    <t>48315K93</t>
  </si>
  <si>
    <t xml:space="preserve">https://www.mcmaster.com/97745K56/ </t>
  </si>
  <si>
    <t>WEC.05.20</t>
  </si>
  <si>
    <t>97745K56</t>
  </si>
  <si>
    <t>https://www.lovejoy-inc.com/products/jaw-type-couplings/al-type-aluminum-jaw-coupling/</t>
  </si>
  <si>
    <t>https://www.mcmaster.com/2639T45/</t>
  </si>
  <si>
    <t>2639T45</t>
  </si>
  <si>
    <t xml:space="preserve">https://www.mcmaster.com/4596K269/ </t>
  </si>
  <si>
    <t>Attach to discharge valve</t>
  </si>
  <si>
    <t>4596K269</t>
  </si>
  <si>
    <t>1" NPT Elbow</t>
  </si>
  <si>
    <t>WEC.05.21</t>
  </si>
  <si>
    <t>WEC.05.22</t>
  </si>
  <si>
    <t>1.25" NPT Pipe Nipple</t>
  </si>
  <si>
    <t xml:space="preserve">https://www.mcmaster.com/4882K16/ </t>
  </si>
  <si>
    <t>Pump Intake</t>
  </si>
  <si>
    <t>4882K16</t>
  </si>
  <si>
    <t xml:space="preserve">https://www.mcmaster.com/4596K15/ </t>
  </si>
  <si>
    <t>4596K15</t>
  </si>
  <si>
    <t>1.25" fNPT Elbow</t>
  </si>
  <si>
    <t>WEC.05.23</t>
  </si>
  <si>
    <t xml:space="preserve">https://www.mcmaster.com/4452K182/ </t>
  </si>
  <si>
    <t>4452K182</t>
  </si>
  <si>
    <t>Suction Hose to check Valve</t>
  </si>
  <si>
    <t>WEC.05.24</t>
  </si>
  <si>
    <t>1-1/4" mNPT to 1" fNPT Adapter 316SS</t>
  </si>
  <si>
    <t>93190A546</t>
  </si>
  <si>
    <t>92147A029</t>
  </si>
  <si>
    <t>WEC.08.12</t>
  </si>
  <si>
    <t>WEC.08.13</t>
  </si>
  <si>
    <t>5/16" 316SS Lock Washer</t>
  </si>
  <si>
    <t xml:space="preserve">https://www.mcmaster.com/93190A587/ </t>
  </si>
  <si>
    <t xml:space="preserve">https://www.mcmaster.com/92147A030/ </t>
  </si>
  <si>
    <t xml:space="preserve">https://www.mcmaster.com/93635A510/ </t>
  </si>
  <si>
    <t>93635A510</t>
  </si>
  <si>
    <t>M12-1.75 x 20 316SS Bolt</t>
  </si>
  <si>
    <t>WEC.08.14</t>
  </si>
  <si>
    <t>WEC.08.15</t>
  </si>
  <si>
    <t>M12 Lock Washer 316SS</t>
  </si>
  <si>
    <t xml:space="preserve">https://www.mcmaster.com/92153A436/ </t>
  </si>
  <si>
    <t>92153A436</t>
  </si>
  <si>
    <t xml:space="preserve">https://www.mcmaster.com/92186A640/ </t>
  </si>
  <si>
    <t>92186A640</t>
  </si>
  <si>
    <t>WEC.08.16</t>
  </si>
  <si>
    <t>3/8-16 4inL Bolt 316SS</t>
  </si>
  <si>
    <t>Frame Clamp Bolts</t>
  </si>
  <si>
    <t>3/8-16 Nylon Locking Nut 316SS</t>
  </si>
  <si>
    <t xml:space="preserve">https://www.mcmaster.com/90715A145/ </t>
  </si>
  <si>
    <t>90715A145</t>
  </si>
  <si>
    <t xml:space="preserve">https://www.mcmaster.com/92186A720/ </t>
  </si>
  <si>
    <t xml:space="preserve">https://www.mcmaster.com/46495K22/ </t>
  </si>
  <si>
    <t>46495K22</t>
  </si>
  <si>
    <t>1/2" mNPT to 1/2" Barb Fitting</t>
  </si>
  <si>
    <t xml:space="preserve">https://www.mcmaster.com/5372K125/ </t>
  </si>
  <si>
    <t>5372K125</t>
  </si>
  <si>
    <t xml:space="preserve">https://www.mcmaster.com/5233K66/ </t>
  </si>
  <si>
    <t>25 ft</t>
  </si>
  <si>
    <t>5233K66</t>
  </si>
  <si>
    <t>1/2" ID Hose for Breather</t>
  </si>
  <si>
    <t>WEC.08.17</t>
  </si>
  <si>
    <t xml:space="preserve">https://www.mcmaster.com/93635A326/ </t>
  </si>
  <si>
    <t>93635A326</t>
  </si>
  <si>
    <t>M8 Lock Washer 316SS</t>
  </si>
  <si>
    <t xml:space="preserve">https://www.mcmaster.com/92153A429/ </t>
  </si>
  <si>
    <t>92153A426</t>
  </si>
  <si>
    <t>https://www.aftfasteners.com/9-16-12-x-4-hex-cap-screw-coarse-stainless-a4-316/</t>
  </si>
  <si>
    <t>AFT Fasteners</t>
  </si>
  <si>
    <t>BB-401390-P</t>
  </si>
  <si>
    <t>Spring Return Guard plexi-glass</t>
  </si>
  <si>
    <t xml:space="preserve">https://www.mcmaster.com/4596K75/ </t>
  </si>
  <si>
    <t>4596K75</t>
  </si>
  <si>
    <t>1" mNPT Plug</t>
  </si>
  <si>
    <t>Package of 10 purchased for $8.42</t>
  </si>
  <si>
    <t>Package of 5 purchased for $4.89</t>
  </si>
  <si>
    <t>Package of 25 purchased for $9.25  Frame Clamp</t>
  </si>
  <si>
    <t>Bearing Bolts (9/16 - 12 4inL 316SS)</t>
  </si>
  <si>
    <t xml:space="preserve"> Package of 25  purchased for $84.29</t>
  </si>
  <si>
    <t>Package of 10 purchased for $11.99</t>
  </si>
  <si>
    <t>Package of 25 purchased for $9.67</t>
  </si>
  <si>
    <t>Packages of 2 purchased for $16.99 each</t>
  </si>
  <si>
    <t>Packages of 2 purchased for $13.95 each</t>
  </si>
  <si>
    <t>Package of 25 purchased for $9.76  Spring Return Bearings</t>
  </si>
  <si>
    <t>9/16" Washers 316SS for spring return bearings</t>
  </si>
  <si>
    <t>Package of 25 purchased for $12.43</t>
  </si>
  <si>
    <t>Packages of 5 purchased for $8.51 each</t>
  </si>
  <si>
    <t>Package of 10 purchased for $10.14</t>
  </si>
  <si>
    <t>Package of 25 purchased for $7.50</t>
  </si>
  <si>
    <t>5/16-18 1.5inL 316SS Bolts for sheave blocks</t>
  </si>
  <si>
    <t>Package of 10  purchased for $7.26</t>
  </si>
  <si>
    <t>Package of 100 purchased for $9.24</t>
  </si>
  <si>
    <t>Package of 10 purchased for$5.89</t>
  </si>
  <si>
    <t>M8-1.25 x 30 Bolt 316SS for Generator</t>
  </si>
  <si>
    <t>Package of 5 purchased for $7.53</t>
  </si>
  <si>
    <t>Package of 100 purchased for $9.66</t>
  </si>
  <si>
    <t>Misumi</t>
  </si>
  <si>
    <t>WEC.05.25</t>
  </si>
  <si>
    <t>https://www.mcmaster.com/4386T3/</t>
  </si>
  <si>
    <t>On WEC accumulator</t>
  </si>
  <si>
    <t>4386T3</t>
  </si>
  <si>
    <t>2.1 gallon hot water expansion tank</t>
  </si>
  <si>
    <t xml:space="preserve">https://www.mcmaster.com/8560K257/ </t>
  </si>
  <si>
    <t>8560K257</t>
  </si>
  <si>
    <t>WEC.05.26</t>
  </si>
  <si>
    <t>WEC accumulator mount</t>
  </si>
  <si>
    <t xml:space="preserve">1" fNPT Cross </t>
  </si>
  <si>
    <t>WEC.05.27</t>
  </si>
  <si>
    <t xml:space="preserve">https://www.mcmaster.com/54075K57-1052N769/ </t>
  </si>
  <si>
    <t>1052N769</t>
  </si>
  <si>
    <t>0.75" NPT air hose</t>
  </si>
  <si>
    <t>2' Long</t>
  </si>
  <si>
    <t>1" ID hose</t>
  </si>
  <si>
    <t>WEC.05.28</t>
  </si>
  <si>
    <t>WEC.05.29</t>
  </si>
  <si>
    <t>1" fNPT cam and groove coupling</t>
  </si>
  <si>
    <t xml:space="preserve">https://www.mcmaster.com/5535K35/ </t>
  </si>
  <si>
    <t>5535K35</t>
  </si>
  <si>
    <t>1" fNPT Tee</t>
  </si>
  <si>
    <t xml:space="preserve">https://www.mcmaster.com/46885K154/ </t>
  </si>
  <si>
    <t>46885K154</t>
  </si>
  <si>
    <t>1" Transfer Hose</t>
  </si>
  <si>
    <t>On WEC junction box</t>
  </si>
  <si>
    <t xml:space="preserve">10-2 wire </t>
  </si>
  <si>
    <t>Pump mounting frame</t>
  </si>
  <si>
    <t>https://www.mcmaster.com/5947K18/</t>
  </si>
  <si>
    <t>5947K18</t>
  </si>
  <si>
    <t xml:space="preserve">https://www.mcmaster.com/7814K37/ </t>
  </si>
  <si>
    <t>316SS 7 x 19 Wire Rope cut to  25'</t>
  </si>
  <si>
    <t>In some deployments, a second shackle is used for the inline load cell</t>
  </si>
  <si>
    <t>SK93772.1AXSH</t>
  </si>
  <si>
    <t>Lovejoy AL150 7/8" shaft diameter</t>
  </si>
  <si>
    <t>Lovejoy AL150 - Modified to accept spline coupling (line 24)</t>
  </si>
  <si>
    <t>Lovejoy AL150 24mm shaft diameter</t>
  </si>
  <si>
    <t xml:space="preserve">Pillow Block Bearings </t>
  </si>
  <si>
    <t>20T machinable bore sprocket - Welded to sprocket 4</t>
  </si>
  <si>
    <t>316SS 1-1/4" diameter 9" length - Modified for encoder mount</t>
  </si>
  <si>
    <t xml:space="preserve">https://www.mcmaster.com/7210K4-7210K414/ </t>
  </si>
  <si>
    <t>4ft section - cut to length</t>
  </si>
  <si>
    <t xml:space="preserve">https://www.mcmaster.com/7210K5-7210K513/ </t>
  </si>
  <si>
    <t>3ft section - cut to length</t>
  </si>
  <si>
    <t>Threads bored and tapped to 3/4" - 16</t>
  </si>
  <si>
    <t xml:space="preserve">https://www.mcmaster.com/3639N21-3639N213/ </t>
  </si>
  <si>
    <t>3639N21</t>
  </si>
  <si>
    <t>316SS - Air tank to manifold adapter</t>
  </si>
  <si>
    <t xml:space="preserve">https://www.mcmaster.com/4003K11-4003K114/ </t>
  </si>
  <si>
    <t>4003K114</t>
  </si>
  <si>
    <t>3 gallon purchased due to supply chain issues - originally designed for 2 gallon tank</t>
  </si>
  <si>
    <t xml:space="preserve">https://www.amazon.com/dp/B07WBYL5VD?psc=1&amp;ref_=cm_sw_r_cp_ud_ct_GA65TQRH3KY7FC16BEHT </t>
  </si>
  <si>
    <t>Stainless steel ratchet package of two purchased for $80.28</t>
  </si>
  <si>
    <t>https://www.amazon.com/dp/B082LS6PX8?psc=1&amp;ref_=cm_sw_r_cp_ud_ct_GA65TQRH3KY7FC16BEHT</t>
  </si>
  <si>
    <t>1" ID - Premade with fittings 500ft length</t>
  </si>
  <si>
    <t>Texcel</t>
  </si>
  <si>
    <t>Custom</t>
  </si>
  <si>
    <t>Instrumentation</t>
  </si>
  <si>
    <t>WEC.09.01</t>
  </si>
  <si>
    <t>WEC.09.02</t>
  </si>
  <si>
    <t>1" mNPT 2inL nipple (plastic)</t>
  </si>
  <si>
    <t xml:space="preserve">https://www.mcmaster.com/4452K486/ </t>
  </si>
  <si>
    <t>4452K486</t>
  </si>
  <si>
    <t>https://www.mcmaster.com/50785K79/</t>
  </si>
  <si>
    <t>1" mNPT to 0.75" fNPT adapter (brass)</t>
  </si>
  <si>
    <t>50785K79</t>
  </si>
  <si>
    <t>https://www.mcmaster.com/1548N12/</t>
  </si>
  <si>
    <t>6ft length</t>
  </si>
  <si>
    <t>1548N12</t>
  </si>
  <si>
    <t>Use to attach pump/generator frames - 1 set for each configuration</t>
  </si>
  <si>
    <t>1/2" SAE Washer 316SS</t>
  </si>
  <si>
    <t>Package of 25 purchased for $11.11 - Pump and generator washers</t>
  </si>
  <si>
    <t>Package of 25 purchased for $10.31 - Spring return washers</t>
  </si>
  <si>
    <t>1" fNPT 3-Way Discharge Valve</t>
  </si>
  <si>
    <t>Package of 5 purchased for $14.77 - Gearbox bolts</t>
  </si>
  <si>
    <t>Package of 50 purchased for $11.03 - Gearbox washers</t>
  </si>
  <si>
    <t>Sheave Pulley Guard</t>
  </si>
  <si>
    <t>2' between pump and 3-way valve, 6' between 3-way valve and transfer hose</t>
  </si>
  <si>
    <t>Innotec Power</t>
  </si>
  <si>
    <t>3kW electric generator and Frame</t>
  </si>
  <si>
    <t>$2,900 Generator, $350 Mount, $900 shipping</t>
  </si>
  <si>
    <t>Anixter</t>
  </si>
  <si>
    <t>LSDSGU-9</t>
  </si>
  <si>
    <t>https://www.anixter.com/en_us/products/Copper-Shipboard-Cable/p/LSDSGU-9?text=lsdsgu-9</t>
  </si>
  <si>
    <t>500ft long - power cable for DAQ. One 500ft section for each configuration</t>
  </si>
  <si>
    <t>WEC.09.03</t>
  </si>
  <si>
    <t>Flange stock</t>
  </si>
  <si>
    <t>https://www.mcmaster.com/4473T64/</t>
  </si>
  <si>
    <t>Drum stock - round</t>
  </si>
  <si>
    <t>Drum stock - flat</t>
  </si>
  <si>
    <t>MSC</t>
  </si>
  <si>
    <t>https://www.mcmaster.com/2672N38/</t>
  </si>
  <si>
    <t xml:space="preserve">Tube Service Co. </t>
  </si>
  <si>
    <t>6" OD x 1" wall x 4" long</t>
  </si>
  <si>
    <t>1.5" x 12" x 12"</t>
  </si>
  <si>
    <t>Winch output shaft</t>
  </si>
  <si>
    <t>Labor - estimate</t>
  </si>
  <si>
    <t>Not actual costs - Assumed hours to set up tooling, machine time, and weld assembly at $100/hr for skilled labor</t>
  </si>
  <si>
    <t>Dencol</t>
  </si>
  <si>
    <t xml:space="preserve">3" x 1.5" rectangular tubing </t>
  </si>
  <si>
    <t>D-rings</t>
  </si>
  <si>
    <t>Murphy Industrial Products</t>
  </si>
  <si>
    <t>Galvanlized D-rings</t>
  </si>
  <si>
    <t>Frame tubing</t>
  </si>
  <si>
    <t xml:space="preserve">C-channel </t>
  </si>
  <si>
    <t>Metals Depot</t>
  </si>
  <si>
    <t>Section for Generator/Pump mount</t>
  </si>
  <si>
    <t>Bar Stock</t>
  </si>
  <si>
    <t>https://www.mcmaster.com/8910K69-9143K615/</t>
  </si>
  <si>
    <t>Air Spring Mount - Cut and Machined</t>
  </si>
  <si>
    <t>8910K69</t>
  </si>
  <si>
    <t>Angle stock</t>
  </si>
  <si>
    <t>Riv Nuts</t>
  </si>
  <si>
    <t>https://www.mcmaster.com/95105A143/</t>
  </si>
  <si>
    <t>Threaded rivnuts for Floor grate mounts - pack of 25 for $10.44</t>
  </si>
  <si>
    <t>https://www.mcmaster.com/9017K594-9017K593/</t>
  </si>
  <si>
    <t>Floor grate mounts - cut and welded to frame</t>
  </si>
  <si>
    <t>Fiber grating fasteners</t>
  </si>
  <si>
    <t>https://www.mcmaster.com/7010T71/</t>
  </si>
  <si>
    <t>Assume 4 per quadrant</t>
  </si>
  <si>
    <t>Not actual costs - Assumed hours to set up tooling, fabrication time, welding and assembly at $100/hr for skilled labor</t>
  </si>
  <si>
    <t>Total</t>
  </si>
  <si>
    <t>9017K594</t>
  </si>
  <si>
    <t>95105A143</t>
  </si>
  <si>
    <t>Materials</t>
  </si>
  <si>
    <t>Labor</t>
  </si>
  <si>
    <t>Material</t>
  </si>
  <si>
    <t>Frame Platform</t>
  </si>
  <si>
    <t>Laser cut plate</t>
  </si>
  <si>
    <t>Powder coating</t>
  </si>
  <si>
    <t>Coatings</t>
  </si>
  <si>
    <t>Powdercoating</t>
  </si>
  <si>
    <t>Gearbox Mount</t>
  </si>
  <si>
    <t>Dencol laser cut parts - welded by NREL</t>
  </si>
  <si>
    <t xml:space="preserve">3/8" steel plate </t>
  </si>
  <si>
    <t xml:space="preserve">Laser cut plate </t>
  </si>
  <si>
    <t>Epoxy Paint</t>
  </si>
  <si>
    <t>Not actual costs - Painted using existing paint at NREL</t>
  </si>
  <si>
    <t>Not actual costs - Assumed hours to set up tooling, welding and paint at $100/hr for skilled labor</t>
  </si>
  <si>
    <t>Part of a bulk order that has been prorated to this part (assume 10% of total)</t>
  </si>
  <si>
    <t>Part of a bulk order that has been prorated - Assume 15% of total</t>
  </si>
  <si>
    <t>Part of a bulk order which has been prorated - assumed 70% of total</t>
  </si>
  <si>
    <t>Applied Plastics</t>
  </si>
  <si>
    <t>2" aluminum bar stock</t>
  </si>
  <si>
    <t>https://www.mcmaster.com/8974K77-8974K771/</t>
  </si>
  <si>
    <t>8974K77</t>
  </si>
  <si>
    <t>Not actual costs - Assumed hours to set up tooling and machining at $100/hr for skilled labor</t>
  </si>
  <si>
    <t>1" fNPT Adapter - Pump outlet</t>
  </si>
  <si>
    <t>1-1/4" fNPT Adapter - Pump inlet</t>
  </si>
  <si>
    <t>1" Steel Tubing</t>
  </si>
  <si>
    <t>89975K331</t>
  </si>
  <si>
    <t>https://www.mcmaster.com/89975K331-89975K33/</t>
  </si>
  <si>
    <t>Painted</t>
  </si>
  <si>
    <t>laser cut parts from Dencol</t>
  </si>
  <si>
    <t>Laser cut 3/16" A36 Steel</t>
  </si>
  <si>
    <t>WEC.09.04</t>
  </si>
  <si>
    <t>On Board DAQ Mount</t>
  </si>
  <si>
    <t>Cells in orange have been replaced by smaller BOMs in new tabs</t>
  </si>
  <si>
    <t>WEC Frame</t>
  </si>
  <si>
    <t>WEC.01.01.01</t>
  </si>
  <si>
    <t>WEC.01.01.02</t>
  </si>
  <si>
    <t>WEC.01.01.03</t>
  </si>
  <si>
    <t>WEC.01.01.04</t>
  </si>
  <si>
    <t>WEC.01.01.05</t>
  </si>
  <si>
    <t>WEC.01.01.06</t>
  </si>
  <si>
    <t>WEC.01.01.07</t>
  </si>
  <si>
    <t>WEC.01.01.08</t>
  </si>
  <si>
    <t>WEC.01.01.09</t>
  </si>
  <si>
    <t>WEC.01.01.10</t>
  </si>
  <si>
    <t>WEC.01.01.11</t>
  </si>
  <si>
    <t>WEC.01.01.12</t>
  </si>
  <si>
    <t>WEC.01.06.01</t>
  </si>
  <si>
    <t>WEC.01.06.02</t>
  </si>
  <si>
    <t>WEC.01.06.03</t>
  </si>
  <si>
    <t>WEC.01.06.04</t>
  </si>
  <si>
    <t>WEC.04.11.01</t>
  </si>
  <si>
    <t>WEC.04.11.02</t>
  </si>
  <si>
    <t>WEC.04.11.03</t>
  </si>
  <si>
    <t>WEC.04.11.04</t>
  </si>
  <si>
    <t>WEC.02.05.01</t>
  </si>
  <si>
    <t>WEC.02.05.02</t>
  </si>
  <si>
    <t>WEC.02.05.03</t>
  </si>
  <si>
    <t>WEC.02.05.04</t>
  </si>
  <si>
    <t>WEC.02.05.05</t>
  </si>
  <si>
    <t>WEC.02.05.06</t>
  </si>
  <si>
    <t>WEC.02.05.07</t>
  </si>
  <si>
    <t>WEC.05.31.01</t>
  </si>
  <si>
    <t>WEC.05.31.02</t>
  </si>
  <si>
    <t>WEC.05.31.03</t>
  </si>
  <si>
    <t>WEC.05.26.01</t>
  </si>
  <si>
    <t>WEC.05.26.02</t>
  </si>
  <si>
    <t>WEC.05.26.03</t>
  </si>
  <si>
    <t>WEC.09.04.01</t>
  </si>
  <si>
    <t>WEC.09.04.02</t>
  </si>
  <si>
    <t>WEC.09.04.03</t>
  </si>
  <si>
    <t>WEC.08.18</t>
  </si>
  <si>
    <t>WEC.05.10</t>
  </si>
  <si>
    <t>WEC.04.02</t>
  </si>
  <si>
    <t>WEC.04.31</t>
  </si>
  <si>
    <t>WEC.02.10</t>
  </si>
  <si>
    <t>WEC.09.05</t>
  </si>
  <si>
    <t>Encoder</t>
  </si>
  <si>
    <t>WEC.09.06</t>
  </si>
  <si>
    <t>Pump output pressure transducer</t>
  </si>
  <si>
    <t>Air tank pressure transducer</t>
  </si>
  <si>
    <t>Encoder Mount</t>
  </si>
  <si>
    <t>Custom laser cut assembly</t>
  </si>
  <si>
    <t>WEC.09.07</t>
  </si>
  <si>
    <t>PX409-150GL</t>
  </si>
  <si>
    <t xml:space="preserve">https://ecatalog.dynapar.com/ecatalog/absolute-encoders/en/AR62_AR63?_gl=1*h4e6ba*_ga*MTM1ODQwOTE1OC4xNjc4MTI0NDA2*_ga_23L9YJP0DB*MTY3ODEyNDQwNS4xLjEuMTY3ODEyNDQxOC4wLjAuMA..&amp;_ga= </t>
  </si>
  <si>
    <t>AR62-G360-FL92-A4-F-D0</t>
  </si>
  <si>
    <t>Dynapar</t>
  </si>
  <si>
    <t>Total Cost</t>
  </si>
  <si>
    <t>WEC and Drivetrain</t>
  </si>
  <si>
    <t xml:space="preserve">https://www.mcmaster.com/9017K494-9017K491/ </t>
  </si>
  <si>
    <t>2" Steel angle 1' long</t>
  </si>
  <si>
    <t>Cut to 7"</t>
  </si>
  <si>
    <t>9017K491</t>
  </si>
  <si>
    <t xml:space="preserve">https://www.mcmaster.com/6527K174-6527K17/ </t>
  </si>
  <si>
    <t>1" square tube 6' long</t>
  </si>
  <si>
    <t>6527K17</t>
  </si>
  <si>
    <t>Cut to length</t>
  </si>
  <si>
    <t xml:space="preserve">https://www.mcmaster.com/6527K88-6527K882/ </t>
  </si>
  <si>
    <t>1" x 3" rectangular tubing 3' long</t>
  </si>
  <si>
    <t>6527K882</t>
  </si>
  <si>
    <t>1/4" - 20 2" long</t>
  </si>
  <si>
    <t xml:space="preserve">https://www.mcmaster.com/9017K444-9017K443/ </t>
  </si>
  <si>
    <t>1" steel angle 3' long</t>
  </si>
  <si>
    <t>9017K443</t>
  </si>
  <si>
    <t>Tab Name</t>
  </si>
  <si>
    <t>Note</t>
  </si>
  <si>
    <t>Spring Return Guard</t>
  </si>
  <si>
    <t>Cost includes scrap - opportunity for cost reduction</t>
  </si>
  <si>
    <t xml:space="preserve">1/4 - 20 x 3/4" bolt - 316 SS </t>
  </si>
  <si>
    <t xml:space="preserve">https://www.mcmaster.com/93810A120/ </t>
  </si>
  <si>
    <t>pack of 5 purchased for $8.89</t>
  </si>
  <si>
    <t>93810A120</t>
  </si>
  <si>
    <t xml:space="preserve">https://www.mcmaster.com/93190A550/ </t>
  </si>
  <si>
    <t>1/4" - 20 nylon locking nuts</t>
  </si>
  <si>
    <t xml:space="preserve">1/4" - 20 x 3/4" bolt - 316 SS </t>
  </si>
  <si>
    <t>1/4" washer</t>
  </si>
  <si>
    <t>1/4" lock washer</t>
  </si>
  <si>
    <t xml:space="preserve">https://www.mcmaster.com/90107A029/ </t>
  </si>
  <si>
    <t>package of 100 purchased for $8.51</t>
  </si>
  <si>
    <t>92290A140</t>
  </si>
  <si>
    <t xml:space="preserve">https://www.mcmaster.com/90715A125/ </t>
  </si>
  <si>
    <t>https://www.mcmaster.com/92290A140/</t>
  </si>
  <si>
    <t>package of 50 purchased for $8.95</t>
  </si>
  <si>
    <t>Socket Heads scews - M4-0.7mm x 8mm 316SS</t>
  </si>
  <si>
    <t>90715A120</t>
  </si>
  <si>
    <t>90107A029</t>
  </si>
  <si>
    <t>Package of 25 purchased for $9.16</t>
  </si>
  <si>
    <t xml:space="preserve">https://www.mcmaster.com/92147A029/ </t>
  </si>
  <si>
    <t>package of 100 purchased for $5.90</t>
  </si>
  <si>
    <t>WEC.09.07.01</t>
  </si>
  <si>
    <t>WEC.09.07.02</t>
  </si>
  <si>
    <t>WEC.09.07.03</t>
  </si>
  <si>
    <t>WEC.09.07.04</t>
  </si>
  <si>
    <t>WEC.09.08</t>
  </si>
  <si>
    <t>On board DAQ</t>
  </si>
  <si>
    <t xml:space="preserve">Spring Return Guard </t>
  </si>
  <si>
    <t>WEC Hydraulic Configuration</t>
  </si>
  <si>
    <t>WEC Electric Configuration</t>
  </si>
  <si>
    <t>Cover for slip ring modified to clear float</t>
  </si>
  <si>
    <t>laser cut parts - weld estimates included in labor</t>
  </si>
  <si>
    <t>2" x 2" square tubing 6' long</t>
  </si>
  <si>
    <t>6527K51</t>
  </si>
  <si>
    <t>WEC.04.11.05</t>
  </si>
  <si>
    <t>Frame end caps</t>
  </si>
  <si>
    <t xml:space="preserve">https://www.mcmaster.com/2705T172/ </t>
  </si>
  <si>
    <t>2705T172</t>
  </si>
  <si>
    <t>Plastic sleeve bearing (24mm ID, 30mm OD)</t>
  </si>
  <si>
    <t xml:space="preserve">https://www.mcmaster.com/2872T65/ </t>
  </si>
  <si>
    <t>2872T65</t>
  </si>
  <si>
    <t>30mm ID thrust bearing (50mm OD)</t>
  </si>
  <si>
    <t>Used between generator and AL150 coupling</t>
  </si>
  <si>
    <t>WEC.09.07.05</t>
  </si>
  <si>
    <t>Set screw</t>
  </si>
  <si>
    <t xml:space="preserve">https://www.mcmaster.com/69945K147/ </t>
  </si>
  <si>
    <t>69945K147</t>
  </si>
  <si>
    <t xml:space="preserve">https://www.mcmaster.com/8056T13/ </t>
  </si>
  <si>
    <t>8056T13</t>
  </si>
  <si>
    <t>10 guage wiring junction block</t>
  </si>
  <si>
    <t>This is a bill of materials for the HERO WEC that was rebuilt in 2023, many components were either fabricated or purchased in 2021 and reused in the 2023 build. 
For any questions, please contact the project PI:
Scott Jenne
Dale.Jenne@NREL.GOV
Additional information on this project can be found at:
OpenEI.org/wiki/HERO-WEC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</si>
</sst>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u/>
      <sz val="11"/>
      <color theme="10"/>
      <name val="Calibri"/>
      <family val="2"/>
      <scheme val="minor"/>
    </font>
    <font>
      <b/>
      <sz val="14"/>
      <color theme="1"/>
      <name val="Calibri"/>
      <family val="2"/>
      <scheme val="minor"/>
    </font>
    <font>
      <b/>
      <sz val="11"/>
      <color theme="4"/>
      <name val="Calibri"/>
      <family val="2"/>
      <scheme val="minor"/>
    </font>
    <font>
      <b/>
      <sz val="11"/>
      <color theme="0" tint="-4.9989318521683403E-2"/>
      <name val="Calibri"/>
      <family val="2"/>
      <scheme val="minor"/>
    </font>
    <font>
      <sz val="11"/>
      <name val="Calibri"/>
      <family val="2"/>
      <scheme val="minor"/>
    </font>
    <font>
      <sz val="8"/>
      <name val="Calibri"/>
      <family val="2"/>
      <scheme val="minor"/>
    </font>
    <font>
      <sz val="11"/>
      <color theme="1"/>
      <name val="Calibri"/>
      <family val="2"/>
      <scheme val="minor"/>
    </font>
    <font>
      <sz val="11"/>
      <color rgb="FF000000"/>
      <name val="Calibri"/>
      <family val="2"/>
      <scheme val="minor"/>
    </font>
    <font>
      <sz val="11"/>
      <color rgb="FF444444"/>
      <name val="Calibri"/>
      <charset val="1"/>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theme="4" tint="0.39997558519241921"/>
      </bottom>
      <diagonal/>
    </border>
    <border>
      <left style="thin">
        <color indexed="64"/>
      </left>
      <right style="thin">
        <color indexed="64"/>
      </right>
      <top style="medium">
        <color indexed="64"/>
      </top>
      <bottom style="thin">
        <color theme="4" tint="0.39997558519241921"/>
      </bottom>
      <diagonal/>
    </border>
    <border>
      <left style="thin">
        <color indexed="64"/>
      </left>
      <right style="medium">
        <color indexed="64"/>
      </right>
      <top style="medium">
        <color indexed="64"/>
      </top>
      <bottom style="thin">
        <color theme="4" tint="0.39997558519241921"/>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s>
  <cellStyleXfs count="3">
    <xf numFmtId="0" fontId="0" fillId="0" borderId="0"/>
    <xf numFmtId="0" fontId="1" fillId="0" borderId="0" applyNumberFormat="0" applyFill="0" applyBorder="0" applyAlignment="0" applyProtection="0"/>
    <xf numFmtId="44" fontId="7" fillId="0" borderId="0" applyFont="0" applyFill="0" applyBorder="0" applyAlignment="0" applyProtection="0"/>
  </cellStyleXfs>
  <cellXfs count="47">
    <xf numFmtId="0" fontId="0" fillId="0" borderId="0" xfId="0"/>
    <xf numFmtId="0" fontId="2" fillId="0" borderId="0" xfId="0" applyFont="1"/>
    <xf numFmtId="0" fontId="0" fillId="0" borderId="0" xfId="0" applyAlignment="1">
      <alignment horizontal="left"/>
    </xf>
    <xf numFmtId="0" fontId="0" fillId="0" borderId="0" xfId="0" applyAlignment="1">
      <alignment horizontal="center"/>
    </xf>
    <xf numFmtId="0" fontId="3" fillId="0" borderId="0" xfId="0" applyFont="1"/>
    <xf numFmtId="0" fontId="0" fillId="0" borderId="1" xfId="0" applyBorder="1"/>
    <xf numFmtId="0" fontId="0" fillId="0" borderId="1" xfId="0" applyBorder="1" applyAlignment="1">
      <alignment horizontal="left"/>
    </xf>
    <xf numFmtId="0" fontId="0" fillId="0" borderId="1" xfId="0" applyBorder="1" applyAlignment="1">
      <alignment horizontal="center"/>
    </xf>
    <xf numFmtId="0" fontId="1" fillId="0" borderId="1" xfId="1" applyFill="1" applyBorder="1"/>
    <xf numFmtId="0" fontId="1" fillId="0" borderId="0" xfId="1"/>
    <xf numFmtId="0" fontId="1" fillId="0" borderId="1" xfId="1" applyBorder="1"/>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0" fontId="1" fillId="0" borderId="1" xfId="1" applyBorder="1" applyAlignment="1">
      <alignment horizontal="left" vertical="center"/>
    </xf>
    <xf numFmtId="0" fontId="5" fillId="0" borderId="1" xfId="0" applyFont="1" applyBorder="1" applyAlignment="1">
      <alignment vertical="center"/>
    </xf>
    <xf numFmtId="0" fontId="5" fillId="0" borderId="1" xfId="0" applyFont="1" applyBorder="1" applyAlignment="1">
      <alignment horizontal="left" vertical="center"/>
    </xf>
    <xf numFmtId="0" fontId="0" fillId="3" borderId="1" xfId="0" applyFill="1" applyBorder="1"/>
    <xf numFmtId="0" fontId="4" fillId="2" borderId="3" xfId="0" applyFont="1" applyFill="1" applyBorder="1"/>
    <xf numFmtId="0" fontId="4" fillId="2" borderId="2" xfId="0" applyFont="1" applyFill="1" applyBorder="1"/>
    <xf numFmtId="0" fontId="4" fillId="2" borderId="2" xfId="0" applyFont="1" applyFill="1" applyBorder="1" applyAlignment="1">
      <alignment horizontal="left"/>
    </xf>
    <xf numFmtId="0" fontId="4" fillId="2" borderId="4" xfId="0" applyFont="1" applyFill="1" applyBorder="1"/>
    <xf numFmtId="0" fontId="4" fillId="2" borderId="5" xfId="0" applyFont="1" applyFill="1" applyBorder="1"/>
    <xf numFmtId="0" fontId="4" fillId="2" borderId="6" xfId="0" applyFont="1" applyFill="1" applyBorder="1"/>
    <xf numFmtId="0" fontId="4" fillId="2" borderId="6" xfId="0" applyFont="1" applyFill="1" applyBorder="1" applyAlignment="1">
      <alignment horizontal="left"/>
    </xf>
    <xf numFmtId="0" fontId="4" fillId="2" borderId="7" xfId="0" applyFont="1" applyFill="1" applyBorder="1"/>
    <xf numFmtId="0" fontId="9" fillId="0" borderId="0" xfId="0" applyFont="1"/>
    <xf numFmtId="2" fontId="0" fillId="0" borderId="0" xfId="0" applyNumberFormat="1"/>
    <xf numFmtId="0" fontId="0" fillId="4" borderId="0" xfId="0" applyFill="1"/>
    <xf numFmtId="0" fontId="0" fillId="4" borderId="1" xfId="0" applyFill="1" applyBorder="1"/>
    <xf numFmtId="0" fontId="4" fillId="2" borderId="8" xfId="0" applyFont="1" applyFill="1" applyBorder="1"/>
    <xf numFmtId="0" fontId="4" fillId="2" borderId="9" xfId="0" applyFont="1" applyFill="1" applyBorder="1"/>
    <xf numFmtId="0" fontId="1" fillId="0" borderId="0" xfId="1" applyBorder="1"/>
    <xf numFmtId="0" fontId="0" fillId="4" borderId="1" xfId="0" applyFill="1" applyBorder="1" applyAlignment="1">
      <alignment horizontal="left" vertical="center"/>
    </xf>
    <xf numFmtId="44" fontId="0" fillId="0" borderId="0" xfId="2" applyFont="1"/>
    <xf numFmtId="44" fontId="0" fillId="0" borderId="1" xfId="2" applyFont="1" applyFill="1" applyBorder="1"/>
    <xf numFmtId="44" fontId="0" fillId="0" borderId="1" xfId="2" applyFont="1" applyBorder="1" applyAlignment="1">
      <alignment horizontal="right"/>
    </xf>
    <xf numFmtId="44" fontId="0" fillId="0" borderId="1" xfId="2" applyFont="1" applyBorder="1"/>
    <xf numFmtId="44" fontId="0" fillId="0" borderId="1" xfId="2" applyFont="1" applyFill="1" applyBorder="1" applyAlignment="1">
      <alignment horizontal="right"/>
    </xf>
    <xf numFmtId="44" fontId="0" fillId="0" borderId="0" xfId="2" applyFont="1" applyFill="1" applyBorder="1"/>
    <xf numFmtId="44" fontId="0" fillId="0" borderId="0" xfId="2" applyFont="1" applyBorder="1"/>
    <xf numFmtId="0" fontId="0" fillId="0" borderId="0" xfId="0" applyAlignment="1">
      <alignment horizontal="right"/>
    </xf>
    <xf numFmtId="0" fontId="5" fillId="0" borderId="0" xfId="1" applyFont="1"/>
    <xf numFmtId="0" fontId="0" fillId="0" borderId="0" xfId="0"/>
    <xf numFmtId="0" fontId="5" fillId="0" borderId="1" xfId="1" applyFont="1" applyBorder="1"/>
    <xf numFmtId="0" fontId="8" fillId="0" borderId="1" xfId="0" applyFont="1" applyBorder="1" applyAlignment="1">
      <alignment horizontal="left" vertical="center"/>
    </xf>
    <xf numFmtId="0" fontId="0" fillId="0" borderId="0" xfId="0" applyAlignment="1">
      <alignment vertical="top" wrapText="1"/>
    </xf>
  </cellXfs>
  <cellStyles count="3">
    <cellStyle name="Currency" xfId="2" builtinId="4"/>
    <cellStyle name="Hyperlink" xfId="1" builtinId="8"/>
    <cellStyle name="Normal" xfId="0" builtinId="0"/>
  </cellStyles>
  <dxfs count="15">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indexed="64"/>
        </top>
      </border>
    </dxf>
    <dxf>
      <font>
        <b/>
        <i val="0"/>
        <strike val="0"/>
        <condense val="0"/>
        <extend val="0"/>
        <outline val="0"/>
        <shadow val="0"/>
        <u val="none"/>
        <vertAlign val="baseline"/>
        <sz val="11"/>
        <color theme="0" tint="-4.9989318521683403E-2"/>
        <name val="Calibri"/>
        <family val="2"/>
        <scheme val="minor"/>
      </font>
      <fill>
        <patternFill patternType="solid">
          <fgColor indexed="64"/>
          <bgColor theme="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Panzarella, Justin" id="{1D108B48-DAC9-4FBA-9AAE-8FB0BB7F2CF4}" userId="S::jpanzare@nrel.gov::53ce1fb5-283f-4f83-b849-35c4dc4d719b"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2F3CCA-F199-4551-B31D-8C77FFA6B42B}" name="Table1" displayName="Table1" ref="A4:M121" totalsRowShown="0" headerRowDxfId="14" tableBorderDxfId="13">
  <autoFilter ref="A4:M121" xr:uid="{0C2F3CCA-F199-4551-B31D-8C77FFA6B42B}"/>
  <tableColumns count="13">
    <tableColumn id="1" xr3:uid="{24836662-8A3D-4B01-979C-B1DA0A5145B8}" name="Item # " dataDxfId="12"/>
    <tableColumn id="2" xr3:uid="{F9D11013-4E30-400D-A09C-E720EAA905B4}" name="Category" dataDxfId="11"/>
    <tableColumn id="3" xr3:uid="{DF4A20A5-64F7-4719-8D8F-08D9B5F24A49}" name="Identifier" dataDxfId="10"/>
    <tableColumn id="4" xr3:uid="{04CC9B51-9C41-4C10-804E-3CC2D42C7241}" name="Description" dataDxfId="9"/>
    <tableColumn id="5" xr3:uid="{BBD19A51-4025-4484-B596-B01F2F799774}" name="OEM" dataDxfId="8"/>
    <tableColumn id="6" xr3:uid="{5C9C75A1-56F3-4604-BD28-A39E3E2F58A9}" name="PN" dataDxfId="7"/>
    <tableColumn id="7" xr3:uid="{A020ED71-D826-47DF-895E-38A290680BFC}" name="Supplier" dataDxfId="6"/>
    <tableColumn id="8" xr3:uid="{41BDA095-5726-4E49-83EF-CD55F86498CB}" name="Qty" dataDxfId="5"/>
    <tableColumn id="9" xr3:uid="{42662A9E-66A1-4B30-8710-04E6AF51D260}" name="Unit Price [USD]" dataDxfId="4" dataCellStyle="Currency"/>
    <tableColumn id="10" xr3:uid="{0FE7C961-98F6-479E-9E2B-F7AE19B8D413}" name="Total [USD]" dataDxfId="3" dataCellStyle="Currency"/>
    <tableColumn id="11" xr3:uid="{679714E9-4AF1-4BF7-B043-0CC23D12A321}" name="Pressure Rating [psi]" dataDxfId="2"/>
    <tableColumn id="12" xr3:uid="{A09EA8AC-A871-40BD-8CA3-91FFC62F3645}" name="Notes: " dataDxfId="1"/>
    <tableColumn id="13" xr3:uid="{4B150A66-CE97-4A09-95E7-290F6F814221}" name="Link " dataDxfId="0" dataCellStyle="Hyperlin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80" dT="2023-07-31T21:01:33.08" personId="{1D108B48-DAC9-4FBA-9AAE-8FB0BB7F2CF4}" id="{1D15C4F1-53D1-43B8-BD5C-252D2E597222}">
    <text>Used for attaching spring return frame</text>
  </threadedComment>
  <threadedComment ref="D84" dT="2023-07-31T21:07:24.28" personId="{1D108B48-DAC9-4FBA-9AAE-8FB0BB7F2CF4}" id="{20D4BB43-47CE-40FF-A910-081F3308DFDB}">
    <text>Used to attach generator and pump mounts</text>
  </threadedComment>
</ThreadedComments>
</file>

<file path=xl/worksheets/_rels/sheet10.xml.rels><?xml version="1.0" encoding="UTF-8" standalone="yes"?>
<Relationships xmlns="http://schemas.openxmlformats.org/package/2006/relationships"><Relationship Id="rId1" Type="http://schemas.openxmlformats.org/officeDocument/2006/relationships/hyperlink" Target="https://www.mcmaster.com/8974K77-8974K771/"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mcmaster.com/89975K331-89975K33/"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mcmaster.com/8063K14/" TargetMode="External"/><Relationship Id="rId21" Type="http://schemas.openxmlformats.org/officeDocument/2006/relationships/hyperlink" Target="https://www.sprayerdepot.com/products/comet-bp235-diaphragm-pump" TargetMode="External"/><Relationship Id="rId34" Type="http://schemas.openxmlformats.org/officeDocument/2006/relationships/hyperlink" Target="https://www.mcmaster.com/46635K66/" TargetMode="External"/><Relationship Id="rId42" Type="http://schemas.openxmlformats.org/officeDocument/2006/relationships/hyperlink" Target="https://www.formsprag.com/ecatalog?page=product&amp;cid=3-5-1-al&amp;id=ALM35_F2D2" TargetMode="External"/><Relationship Id="rId47" Type="http://schemas.openxmlformats.org/officeDocument/2006/relationships/hyperlink" Target="https://www.mcmaster.com/90107A106/" TargetMode="External"/><Relationship Id="rId50" Type="http://schemas.openxmlformats.org/officeDocument/2006/relationships/hyperlink" Target="https://www.mcmaster.com/90107A033/" TargetMode="External"/><Relationship Id="rId55" Type="http://schemas.openxmlformats.org/officeDocument/2006/relationships/hyperlink" Target="https://www.mcmaster.com/48315K93/" TargetMode="External"/><Relationship Id="rId63" Type="http://schemas.openxmlformats.org/officeDocument/2006/relationships/hyperlink" Target="https://www.mcmaster.com/93635A510/" TargetMode="External"/><Relationship Id="rId68" Type="http://schemas.openxmlformats.org/officeDocument/2006/relationships/hyperlink" Target="https://www.mcmaster.com/46495K22/" TargetMode="External"/><Relationship Id="rId76" Type="http://schemas.openxmlformats.org/officeDocument/2006/relationships/hyperlink" Target="https://www.mcmaster.com/54075K57-1052N769/" TargetMode="External"/><Relationship Id="rId84" Type="http://schemas.openxmlformats.org/officeDocument/2006/relationships/hyperlink" Target="https://www.mcmaster.com/4003K11-4003K114/" TargetMode="External"/><Relationship Id="rId89" Type="http://schemas.openxmlformats.org/officeDocument/2006/relationships/hyperlink" Target="https://ecatalog.dynapar.com/ecatalog/absolute-encoders/en/AR62_AR63?_gl=1*h4e6ba*_ga*MTM1ODQwOTE1OC4xNjc4MTI0NDA2*_ga_23L9YJP0DB*MTY3ODEyNDQwNS4xLjEuMTY3ODEyNDQxOC4wLjAuMA..&amp;_ga=" TargetMode="External"/><Relationship Id="rId97" Type="http://schemas.openxmlformats.org/officeDocument/2006/relationships/comments" Target="../comments1.xml"/><Relationship Id="rId7" Type="http://schemas.openxmlformats.org/officeDocument/2006/relationships/hyperlink" Target="https://www.mcmaster.com/3914T7/" TargetMode="External"/><Relationship Id="rId71" Type="http://schemas.openxmlformats.org/officeDocument/2006/relationships/hyperlink" Target="https://www.mcmaster.com/93635A326/" TargetMode="External"/><Relationship Id="rId92" Type="http://schemas.openxmlformats.org/officeDocument/2006/relationships/hyperlink" Target="https://www.mcmaster.com/69945K147/" TargetMode="External"/><Relationship Id="rId2" Type="http://schemas.openxmlformats.org/officeDocument/2006/relationships/hyperlink" Target="https://www.mcmaster.com/3175T61/" TargetMode="External"/><Relationship Id="rId16" Type="http://schemas.openxmlformats.org/officeDocument/2006/relationships/hyperlink" Target="https://www.mcmaster.com/6236K703/" TargetMode="External"/><Relationship Id="rId29" Type="http://schemas.openxmlformats.org/officeDocument/2006/relationships/hyperlink" Target="https://www.mcmaster.com/5435K26/" TargetMode="External"/><Relationship Id="rId11" Type="http://schemas.openxmlformats.org/officeDocument/2006/relationships/hyperlink" Target="https://www.mcmaster.com/6211K59/" TargetMode="External"/><Relationship Id="rId24" Type="http://schemas.openxmlformats.org/officeDocument/2006/relationships/hyperlink" Target="https://www.mcmaster.com/7405K64/" TargetMode="External"/><Relationship Id="rId32" Type="http://schemas.openxmlformats.org/officeDocument/2006/relationships/hyperlink" Target="https://www.omega.com/en-us/pressure-measurement/pressure-transducers/px409-series/p/PX409-250GI" TargetMode="External"/><Relationship Id="rId37" Type="http://schemas.openxmlformats.org/officeDocument/2006/relationships/hyperlink" Target="https://www.mcmaster.com/8258K26/" TargetMode="External"/><Relationship Id="rId40" Type="http://schemas.openxmlformats.org/officeDocument/2006/relationships/hyperlink" Target="https://us.misumi-ec.com/vona2/detail/221000263769/?HissuCode=SRF-80" TargetMode="External"/><Relationship Id="rId45" Type="http://schemas.openxmlformats.org/officeDocument/2006/relationships/hyperlink" Target="https://www.mcmaster.com/4452K868/" TargetMode="External"/><Relationship Id="rId53" Type="http://schemas.openxmlformats.org/officeDocument/2006/relationships/hyperlink" Target="https://www.mcmaster.com/93190A716/" TargetMode="External"/><Relationship Id="rId58" Type="http://schemas.openxmlformats.org/officeDocument/2006/relationships/hyperlink" Target="https://www.mcmaster.com/4882K16/" TargetMode="External"/><Relationship Id="rId66" Type="http://schemas.openxmlformats.org/officeDocument/2006/relationships/hyperlink" Target="https://www.mcmaster.com/90715A145/" TargetMode="External"/><Relationship Id="rId74" Type="http://schemas.openxmlformats.org/officeDocument/2006/relationships/hyperlink" Target="https://www.mcmaster.com/4548K221/" TargetMode="External"/><Relationship Id="rId79" Type="http://schemas.openxmlformats.org/officeDocument/2006/relationships/hyperlink" Target="https://www.mcmaster.com/46885K154/" TargetMode="External"/><Relationship Id="rId87" Type="http://schemas.openxmlformats.org/officeDocument/2006/relationships/hyperlink" Target="https://www.anixter.com/en_us/products/Copper-Shipboard-Cable/p/LSDSGU-9?text=lsdsgu-9" TargetMode="External"/><Relationship Id="rId5" Type="http://schemas.openxmlformats.org/officeDocument/2006/relationships/hyperlink" Target="https://www.mcmaster.com/3583T14/" TargetMode="External"/><Relationship Id="rId61" Type="http://schemas.openxmlformats.org/officeDocument/2006/relationships/hyperlink" Target="https://www.mcmaster.com/93190A587/" TargetMode="External"/><Relationship Id="rId82" Type="http://schemas.openxmlformats.org/officeDocument/2006/relationships/hyperlink" Target="https://www.mcmaster.com/7210K5-7210K513/" TargetMode="External"/><Relationship Id="rId90" Type="http://schemas.openxmlformats.org/officeDocument/2006/relationships/hyperlink" Target="https://www.mcmaster.com/2705T172/" TargetMode="External"/><Relationship Id="rId95" Type="http://schemas.openxmlformats.org/officeDocument/2006/relationships/vmlDrawing" Target="../drawings/vmlDrawing1.vml"/><Relationship Id="rId19" Type="http://schemas.openxmlformats.org/officeDocument/2006/relationships/hyperlink" Target="https://www.mcmaster.com/7210K525/" TargetMode="External"/><Relationship Id="rId14" Type="http://schemas.openxmlformats.org/officeDocument/2006/relationships/hyperlink" Target="https://www.mcmaster.com/6280K368/" TargetMode="External"/><Relationship Id="rId22" Type="http://schemas.openxmlformats.org/officeDocument/2006/relationships/hyperlink" Target="https://www.mcmaster.com/6527K514-6527K51/" TargetMode="External"/><Relationship Id="rId27" Type="http://schemas.openxmlformats.org/officeDocument/2006/relationships/hyperlink" Target="https://www.mcmaster.com/4847K11/" TargetMode="External"/><Relationship Id="rId30" Type="http://schemas.openxmlformats.org/officeDocument/2006/relationships/hyperlink" Target="https://www.mcmaster.com/46885K259/" TargetMode="External"/><Relationship Id="rId35" Type="http://schemas.openxmlformats.org/officeDocument/2006/relationships/hyperlink" Target="https://www.mcmaster.com/4596k426/" TargetMode="External"/><Relationship Id="rId43" Type="http://schemas.openxmlformats.org/officeDocument/2006/relationships/hyperlink" Target="https://www.nord.com/en/documentation/catalogues/details/g1014_ie1_ie2_ie3_50hz.jsp" TargetMode="External"/><Relationship Id="rId48" Type="http://schemas.openxmlformats.org/officeDocument/2006/relationships/hyperlink" Target="https://www.mcmaster.com/90715A173/" TargetMode="External"/><Relationship Id="rId56" Type="http://schemas.openxmlformats.org/officeDocument/2006/relationships/hyperlink" Target="https://www.mcmaster.com/97745K56/" TargetMode="External"/><Relationship Id="rId64" Type="http://schemas.openxmlformats.org/officeDocument/2006/relationships/hyperlink" Target="https://www.mcmaster.com/92153A436/" TargetMode="External"/><Relationship Id="rId69" Type="http://schemas.openxmlformats.org/officeDocument/2006/relationships/hyperlink" Target="https://www.mcmaster.com/5372K125/" TargetMode="External"/><Relationship Id="rId77" Type="http://schemas.openxmlformats.org/officeDocument/2006/relationships/hyperlink" Target="https://www.mcmaster.com/5304K66/" TargetMode="External"/><Relationship Id="rId8" Type="http://schemas.openxmlformats.org/officeDocument/2006/relationships/hyperlink" Target="https://www.mcmaster.com/7010T71/" TargetMode="External"/><Relationship Id="rId51" Type="http://schemas.openxmlformats.org/officeDocument/2006/relationships/hyperlink" Target="https://www.mcmaster.com/90715A165/" TargetMode="External"/><Relationship Id="rId72" Type="http://schemas.openxmlformats.org/officeDocument/2006/relationships/hyperlink" Target="https://www.mcmaster.com/92153A429/" TargetMode="External"/><Relationship Id="rId80" Type="http://schemas.openxmlformats.org/officeDocument/2006/relationships/hyperlink" Target="https://www.mcmaster.com/7814K37/" TargetMode="External"/><Relationship Id="rId85" Type="http://schemas.openxmlformats.org/officeDocument/2006/relationships/hyperlink" Target="https://www.amazon.com/dp/B07WBYL5VD?psc=1&amp;ref_=cm_sw_r_cp_ud_ct_GA65TQRH3KY7FC16BEHT" TargetMode="External"/><Relationship Id="rId93" Type="http://schemas.openxmlformats.org/officeDocument/2006/relationships/hyperlink" Target="https://www.mcmaster.com/8056T13/" TargetMode="External"/><Relationship Id="rId98" Type="http://schemas.microsoft.com/office/2017/10/relationships/threadedComment" Target="../threadedComments/threadedComment1.xml"/><Relationship Id="rId3" Type="http://schemas.openxmlformats.org/officeDocument/2006/relationships/hyperlink" Target="https://www.mcmaster.com/8908T54/" TargetMode="External"/><Relationship Id="rId12" Type="http://schemas.openxmlformats.org/officeDocument/2006/relationships/hyperlink" Target="https://www.mcmaster.com/98905K15-98905K109/" TargetMode="External"/><Relationship Id="rId17" Type="http://schemas.openxmlformats.org/officeDocument/2006/relationships/hyperlink" Target="https://www.mcmaster.com/6236K706/" TargetMode="External"/><Relationship Id="rId25" Type="http://schemas.openxmlformats.org/officeDocument/2006/relationships/hyperlink" Target="https://www.amazon.com/Protection-Sleeves-Aerofast-Protect-Waverunner/dp/B08L5PK4NM/ref=asc_df_B08L5PK4NM/?tag=hyprod-20&amp;linkCode=df0&amp;hvadid=507584275636&amp;hvpos=&amp;hvnetw=g&amp;hvrand=8516290869699679077" TargetMode="External"/><Relationship Id="rId33" Type="http://schemas.openxmlformats.org/officeDocument/2006/relationships/hyperlink" Target="https://www.mcmaster.com/4455K43/" TargetMode="External"/><Relationship Id="rId38" Type="http://schemas.openxmlformats.org/officeDocument/2006/relationships/hyperlink" Target="https://www.mcmaster.com/34905T95/" TargetMode="External"/><Relationship Id="rId46" Type="http://schemas.openxmlformats.org/officeDocument/2006/relationships/hyperlink" Target="https://www.mcmaster.com/1023N331/" TargetMode="External"/><Relationship Id="rId59" Type="http://schemas.openxmlformats.org/officeDocument/2006/relationships/hyperlink" Target="https://www.mcmaster.com/4596K15/" TargetMode="External"/><Relationship Id="rId67" Type="http://schemas.openxmlformats.org/officeDocument/2006/relationships/hyperlink" Target="https://www.mcmaster.com/92186A720/" TargetMode="External"/><Relationship Id="rId20" Type="http://schemas.openxmlformats.org/officeDocument/2006/relationships/hyperlink" Target="https://www.mcmaster.com/7321K49/" TargetMode="External"/><Relationship Id="rId41" Type="http://schemas.openxmlformats.org/officeDocument/2006/relationships/hyperlink" Target="https://agrilineproducts.com/splined-pto-coupling-4878" TargetMode="External"/><Relationship Id="rId54" Type="http://schemas.openxmlformats.org/officeDocument/2006/relationships/hyperlink" Target="https://www.mcmaster.com/91950A033/" TargetMode="External"/><Relationship Id="rId62" Type="http://schemas.openxmlformats.org/officeDocument/2006/relationships/hyperlink" Target="https://www.mcmaster.com/92147A030/" TargetMode="External"/><Relationship Id="rId70" Type="http://schemas.openxmlformats.org/officeDocument/2006/relationships/hyperlink" Target="https://www.mcmaster.com/5233K66/" TargetMode="External"/><Relationship Id="rId75" Type="http://schemas.openxmlformats.org/officeDocument/2006/relationships/hyperlink" Target="https://www.mcmaster.com/50785K79/" TargetMode="External"/><Relationship Id="rId83" Type="http://schemas.openxmlformats.org/officeDocument/2006/relationships/hyperlink" Target="https://www.mcmaster.com/3639N21-3639N213/" TargetMode="External"/><Relationship Id="rId88" Type="http://schemas.openxmlformats.org/officeDocument/2006/relationships/hyperlink" Target="https://www.omega.com/en-us/pressure-measurement/pressure-transducers/px409-series/p/PX409-250GI" TargetMode="External"/><Relationship Id="rId91" Type="http://schemas.openxmlformats.org/officeDocument/2006/relationships/hyperlink" Target="https://www.mcmaster.com/2872T65/" TargetMode="External"/><Relationship Id="rId96" Type="http://schemas.openxmlformats.org/officeDocument/2006/relationships/table" Target="../tables/table1.xml"/><Relationship Id="rId1" Type="http://schemas.openxmlformats.org/officeDocument/2006/relationships/hyperlink" Target="https://www.mcmaster.com/6919T23/" TargetMode="External"/><Relationship Id="rId6" Type="http://schemas.openxmlformats.org/officeDocument/2006/relationships/hyperlink" Target="https://www.mcmaster.com/3495T53/" TargetMode="External"/><Relationship Id="rId15" Type="http://schemas.openxmlformats.org/officeDocument/2006/relationships/hyperlink" Target="https://www.mcmaster.com/6280K368/" TargetMode="External"/><Relationship Id="rId23" Type="http://schemas.openxmlformats.org/officeDocument/2006/relationships/hyperlink" Target="https://www.mcmaster.com/5044N16/" TargetMode="External"/><Relationship Id="rId28" Type="http://schemas.openxmlformats.org/officeDocument/2006/relationships/hyperlink" Target="https://www.mcmaster.com/5372K213/" TargetMode="External"/><Relationship Id="rId36" Type="http://schemas.openxmlformats.org/officeDocument/2006/relationships/hyperlink" Target="https://www.mcmaster.com/46315K27/" TargetMode="External"/><Relationship Id="rId49" Type="http://schemas.openxmlformats.org/officeDocument/2006/relationships/hyperlink" Target="https://www.mcmaster.com/92147A034/" TargetMode="External"/><Relationship Id="rId57" Type="http://schemas.openxmlformats.org/officeDocument/2006/relationships/hyperlink" Target="https://www.mcmaster.com/4596K269/" TargetMode="External"/><Relationship Id="rId10" Type="http://schemas.openxmlformats.org/officeDocument/2006/relationships/hyperlink" Target="https://www.mcmaster.com/9908K21/" TargetMode="External"/><Relationship Id="rId31" Type="http://schemas.openxmlformats.org/officeDocument/2006/relationships/hyperlink" Target="https://www.omega.com/en-us/flow-instruments/flow-meters/electromagnetic-flow-meters/picomag/p/DMA25-AAAAA1" TargetMode="External"/><Relationship Id="rId44" Type="http://schemas.openxmlformats.org/officeDocument/2006/relationships/hyperlink" Target="https://www.mcmaster.com/4882K3/" TargetMode="External"/><Relationship Id="rId52" Type="http://schemas.openxmlformats.org/officeDocument/2006/relationships/hyperlink" Target="https://www.mcmaster.com/92147A033/" TargetMode="External"/><Relationship Id="rId60" Type="http://schemas.openxmlformats.org/officeDocument/2006/relationships/hyperlink" Target="https://www.mcmaster.com/4452K182/" TargetMode="External"/><Relationship Id="rId65" Type="http://schemas.openxmlformats.org/officeDocument/2006/relationships/hyperlink" Target="https://www.mcmaster.com/92186A640/" TargetMode="External"/><Relationship Id="rId73" Type="http://schemas.openxmlformats.org/officeDocument/2006/relationships/hyperlink" Target="https://www.mcmaster.com/4596K75/" TargetMode="External"/><Relationship Id="rId78" Type="http://schemas.openxmlformats.org/officeDocument/2006/relationships/hyperlink" Target="https://www.mcmaster.com/5535K35/" TargetMode="External"/><Relationship Id="rId81" Type="http://schemas.openxmlformats.org/officeDocument/2006/relationships/hyperlink" Target="https://www.mcmaster.com/7210K4-7210K414/" TargetMode="External"/><Relationship Id="rId86" Type="http://schemas.openxmlformats.org/officeDocument/2006/relationships/hyperlink" Target="https://www.mcmaster.com/4452K486/" TargetMode="External"/><Relationship Id="rId94" Type="http://schemas.openxmlformats.org/officeDocument/2006/relationships/printerSettings" Target="../printerSettings/printerSettings1.bin"/><Relationship Id="rId4" Type="http://schemas.openxmlformats.org/officeDocument/2006/relationships/hyperlink" Target="https://www.mcmaster.com/3896T7/" TargetMode="External"/><Relationship Id="rId9" Type="http://schemas.openxmlformats.org/officeDocument/2006/relationships/hyperlink" Target="https://www.mcmaster.com/6211K589/" TargetMode="External"/><Relationship Id="rId13" Type="http://schemas.openxmlformats.org/officeDocument/2006/relationships/hyperlink" Target="https://www.mcmaster.com/4471K14/" TargetMode="External"/><Relationship Id="rId18" Type="http://schemas.openxmlformats.org/officeDocument/2006/relationships/hyperlink" Target="https://www.mcmaster.com/6793K43/" TargetMode="External"/><Relationship Id="rId39" Type="http://schemas.openxmlformats.org/officeDocument/2006/relationships/hyperlink" Target="https://www.mcmaster.com/5304K66/"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mcmaster.com/92290A140/"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mcmaster.com/9017K594-9017K593/" TargetMode="External"/><Relationship Id="rId2" Type="http://schemas.openxmlformats.org/officeDocument/2006/relationships/hyperlink" Target="https://www.mcmaster.com/95105A143/" TargetMode="External"/><Relationship Id="rId1" Type="http://schemas.openxmlformats.org/officeDocument/2006/relationships/hyperlink" Target="https://www.mcmaster.com/8910K69-9143K615/" TargetMode="External"/><Relationship Id="rId6" Type="http://schemas.openxmlformats.org/officeDocument/2006/relationships/hyperlink" Target="https://solomotorsports.com/shop/parts/general-parts/tube-clamp-1-25/" TargetMode="External"/><Relationship Id="rId5" Type="http://schemas.openxmlformats.org/officeDocument/2006/relationships/hyperlink" Target="https://www.aa-mfg.com/product/aa-672-a/" TargetMode="External"/><Relationship Id="rId4" Type="http://schemas.openxmlformats.org/officeDocument/2006/relationships/hyperlink" Target="https://www.mcmaster.com/7010T71/"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aa-mfg.com/product/aa-672-a/" TargetMode="External"/><Relationship Id="rId1" Type="http://schemas.openxmlformats.org/officeDocument/2006/relationships/hyperlink" Target="https://www.mcmaster.com/89975K331-89975K33/"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mcmaster.com/6527K514-6527K5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mcmaster.com/93190A550/" TargetMode="External"/><Relationship Id="rId3" Type="http://schemas.openxmlformats.org/officeDocument/2006/relationships/hyperlink" Target="https://www.aa-mfg.com/product/aa-672-a/" TargetMode="External"/><Relationship Id="rId7" Type="http://schemas.openxmlformats.org/officeDocument/2006/relationships/hyperlink" Target="https://www.mcmaster.com/93810A120/" TargetMode="External"/><Relationship Id="rId2" Type="http://schemas.openxmlformats.org/officeDocument/2006/relationships/hyperlink" Target="https://www.mcmaster.com/6527K174-6527K17/" TargetMode="External"/><Relationship Id="rId1" Type="http://schemas.openxmlformats.org/officeDocument/2006/relationships/hyperlink" Target="https://www.mcmaster.com/9017K494-9017K491/" TargetMode="External"/><Relationship Id="rId6" Type="http://schemas.openxmlformats.org/officeDocument/2006/relationships/hyperlink" Target="https://www.mcmaster.com/9017K444-9017K443/" TargetMode="External"/><Relationship Id="rId11" Type="http://schemas.openxmlformats.org/officeDocument/2006/relationships/hyperlink" Target="https://www.mcmaster.com/92147A029/" TargetMode="External"/><Relationship Id="rId5" Type="http://schemas.openxmlformats.org/officeDocument/2006/relationships/hyperlink" Target="https://www.mcmaster.com/8560K257/" TargetMode="External"/><Relationship Id="rId10" Type="http://schemas.openxmlformats.org/officeDocument/2006/relationships/hyperlink" Target="https://www.mcmaster.com/90715A125/" TargetMode="External"/><Relationship Id="rId4" Type="http://schemas.openxmlformats.org/officeDocument/2006/relationships/hyperlink" Target="https://www.mcmaster.com/6527K88-6527K882/" TargetMode="External"/><Relationship Id="rId9" Type="http://schemas.openxmlformats.org/officeDocument/2006/relationships/hyperlink" Target="https://www.mcmaster.com/90107A02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mcmaster.com/93810A120/" TargetMode="External"/><Relationship Id="rId2" Type="http://schemas.openxmlformats.org/officeDocument/2006/relationships/hyperlink" Target="https://www.mcmaster.com/2672N38/" TargetMode="External"/><Relationship Id="rId1" Type="http://schemas.openxmlformats.org/officeDocument/2006/relationships/hyperlink" Target="https://www.mcmaster.com/4473T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DC39-BB9F-4DB8-A6AD-960C59C2AA08}">
  <dimension ref="A1:N17"/>
  <sheetViews>
    <sheetView workbookViewId="0">
      <selection activeCell="G35" sqref="G35"/>
    </sheetView>
  </sheetViews>
  <sheetFormatPr defaultRowHeight="15" x14ac:dyDescent="0.25"/>
  <sheetData>
    <row r="1" spans="1:14" x14ac:dyDescent="0.25">
      <c r="A1" s="46" t="s">
        <v>703</v>
      </c>
      <c r="B1" s="46"/>
      <c r="C1" s="46"/>
      <c r="D1" s="46"/>
      <c r="E1" s="46"/>
      <c r="F1" s="46"/>
      <c r="G1" s="46"/>
      <c r="H1" s="46"/>
      <c r="I1" s="46"/>
      <c r="J1" s="46"/>
      <c r="K1" s="46"/>
      <c r="L1" s="46"/>
      <c r="M1" s="46"/>
      <c r="N1" s="46"/>
    </row>
    <row r="2" spans="1:14" x14ac:dyDescent="0.25">
      <c r="A2" s="46"/>
      <c r="B2" s="46"/>
      <c r="C2" s="46"/>
      <c r="D2" s="46"/>
      <c r="E2" s="46"/>
      <c r="F2" s="46"/>
      <c r="G2" s="46"/>
      <c r="H2" s="46"/>
      <c r="I2" s="46"/>
      <c r="J2" s="46"/>
      <c r="K2" s="46"/>
      <c r="L2" s="46"/>
      <c r="M2" s="46"/>
      <c r="N2" s="46"/>
    </row>
    <row r="3" spans="1:14" x14ac:dyDescent="0.25">
      <c r="A3" s="46"/>
      <c r="B3" s="46"/>
      <c r="C3" s="46"/>
      <c r="D3" s="46"/>
      <c r="E3" s="46"/>
      <c r="F3" s="46"/>
      <c r="G3" s="46"/>
      <c r="H3" s="46"/>
      <c r="I3" s="46"/>
      <c r="J3" s="46"/>
      <c r="K3" s="46"/>
      <c r="L3" s="46"/>
      <c r="M3" s="46"/>
      <c r="N3" s="46"/>
    </row>
    <row r="4" spans="1:14" x14ac:dyDescent="0.25">
      <c r="A4" s="46"/>
      <c r="B4" s="46"/>
      <c r="C4" s="46"/>
      <c r="D4" s="46"/>
      <c r="E4" s="46"/>
      <c r="F4" s="46"/>
      <c r="G4" s="46"/>
      <c r="H4" s="46"/>
      <c r="I4" s="46"/>
      <c r="J4" s="46"/>
      <c r="K4" s="46"/>
      <c r="L4" s="46"/>
      <c r="M4" s="46"/>
      <c r="N4" s="46"/>
    </row>
    <row r="5" spans="1:14" x14ac:dyDescent="0.25">
      <c r="A5" s="46"/>
      <c r="B5" s="46"/>
      <c r="C5" s="46"/>
      <c r="D5" s="46"/>
      <c r="E5" s="46"/>
      <c r="F5" s="46"/>
      <c r="G5" s="46"/>
      <c r="H5" s="46"/>
      <c r="I5" s="46"/>
      <c r="J5" s="46"/>
      <c r="K5" s="46"/>
      <c r="L5" s="46"/>
      <c r="M5" s="46"/>
      <c r="N5" s="46"/>
    </row>
    <row r="6" spans="1:14" x14ac:dyDescent="0.25">
      <c r="A6" s="46"/>
      <c r="B6" s="46"/>
      <c r="C6" s="46"/>
      <c r="D6" s="46"/>
      <c r="E6" s="46"/>
      <c r="F6" s="46"/>
      <c r="G6" s="46"/>
      <c r="H6" s="46"/>
      <c r="I6" s="46"/>
      <c r="J6" s="46"/>
      <c r="K6" s="46"/>
      <c r="L6" s="46"/>
      <c r="M6" s="46"/>
      <c r="N6" s="46"/>
    </row>
    <row r="7" spans="1:14" x14ac:dyDescent="0.25">
      <c r="A7" s="46"/>
      <c r="B7" s="46"/>
      <c r="C7" s="46"/>
      <c r="D7" s="46"/>
      <c r="E7" s="46"/>
      <c r="F7" s="46"/>
      <c r="G7" s="46"/>
      <c r="H7" s="46"/>
      <c r="I7" s="46"/>
      <c r="J7" s="46"/>
      <c r="K7" s="46"/>
      <c r="L7" s="46"/>
      <c r="M7" s="46"/>
      <c r="N7" s="46"/>
    </row>
    <row r="8" spans="1:14" x14ac:dyDescent="0.25">
      <c r="A8" s="46"/>
      <c r="B8" s="46"/>
      <c r="C8" s="46"/>
      <c r="D8" s="46"/>
      <c r="E8" s="46"/>
      <c r="F8" s="46"/>
      <c r="G8" s="46"/>
      <c r="H8" s="46"/>
      <c r="I8" s="46"/>
      <c r="J8" s="46"/>
      <c r="K8" s="46"/>
      <c r="L8" s="46"/>
      <c r="M8" s="46"/>
      <c r="N8" s="46"/>
    </row>
    <row r="9" spans="1:14" x14ac:dyDescent="0.25">
      <c r="A9" s="46"/>
      <c r="B9" s="46"/>
      <c r="C9" s="46"/>
      <c r="D9" s="46"/>
      <c r="E9" s="46"/>
      <c r="F9" s="46"/>
      <c r="G9" s="46"/>
      <c r="H9" s="46"/>
      <c r="I9" s="46"/>
      <c r="J9" s="46"/>
      <c r="K9" s="46"/>
      <c r="L9" s="46"/>
      <c r="M9" s="46"/>
      <c r="N9" s="46"/>
    </row>
    <row r="10" spans="1:14" x14ac:dyDescent="0.25">
      <c r="A10" s="46"/>
      <c r="B10" s="46"/>
      <c r="C10" s="46"/>
      <c r="D10" s="46"/>
      <c r="E10" s="46"/>
      <c r="F10" s="46"/>
      <c r="G10" s="46"/>
      <c r="H10" s="46"/>
      <c r="I10" s="46"/>
      <c r="J10" s="46"/>
      <c r="K10" s="46"/>
      <c r="L10" s="46"/>
      <c r="M10" s="46"/>
      <c r="N10" s="46"/>
    </row>
    <row r="11" spans="1:14" x14ac:dyDescent="0.25">
      <c r="A11" s="46"/>
      <c r="B11" s="46"/>
      <c r="C11" s="46"/>
      <c r="D11" s="46"/>
      <c r="E11" s="46"/>
      <c r="F11" s="46"/>
      <c r="G11" s="46"/>
      <c r="H11" s="46"/>
      <c r="I11" s="46"/>
      <c r="J11" s="46"/>
      <c r="K11" s="46"/>
      <c r="L11" s="46"/>
      <c r="M11" s="46"/>
      <c r="N11" s="46"/>
    </row>
    <row r="12" spans="1:14" x14ac:dyDescent="0.25">
      <c r="A12" s="46"/>
      <c r="B12" s="46"/>
      <c r="C12" s="46"/>
      <c r="D12" s="46"/>
      <c r="E12" s="46"/>
      <c r="F12" s="46"/>
      <c r="G12" s="46"/>
      <c r="H12" s="46"/>
      <c r="I12" s="46"/>
      <c r="J12" s="46"/>
      <c r="K12" s="46"/>
      <c r="L12" s="46"/>
      <c r="M12" s="46"/>
      <c r="N12" s="46"/>
    </row>
    <row r="13" spans="1:14" x14ac:dyDescent="0.25">
      <c r="A13" s="46"/>
      <c r="B13" s="46"/>
      <c r="C13" s="46"/>
      <c r="D13" s="46"/>
      <c r="E13" s="46"/>
      <c r="F13" s="46"/>
      <c r="G13" s="46"/>
      <c r="H13" s="46"/>
      <c r="I13" s="46"/>
      <c r="J13" s="46"/>
      <c r="K13" s="46"/>
      <c r="L13" s="46"/>
      <c r="M13" s="46"/>
      <c r="N13" s="46"/>
    </row>
    <row r="14" spans="1:14" x14ac:dyDescent="0.25">
      <c r="A14" s="46"/>
      <c r="B14" s="46"/>
      <c r="C14" s="46"/>
      <c r="D14" s="46"/>
      <c r="E14" s="46"/>
      <c r="F14" s="46"/>
      <c r="G14" s="46"/>
      <c r="H14" s="46"/>
      <c r="I14" s="46"/>
      <c r="J14" s="46"/>
      <c r="K14" s="46"/>
      <c r="L14" s="46"/>
      <c r="M14" s="46"/>
      <c r="N14" s="46"/>
    </row>
    <row r="15" spans="1:14" x14ac:dyDescent="0.25">
      <c r="A15" s="46"/>
      <c r="B15" s="46"/>
      <c r="C15" s="46"/>
      <c r="D15" s="46"/>
      <c r="E15" s="46"/>
      <c r="F15" s="46"/>
      <c r="G15" s="46"/>
      <c r="H15" s="46"/>
      <c r="I15" s="46"/>
      <c r="J15" s="46"/>
      <c r="K15" s="46"/>
      <c r="L15" s="46"/>
      <c r="M15" s="46"/>
      <c r="N15" s="46"/>
    </row>
    <row r="16" spans="1:14" x14ac:dyDescent="0.25">
      <c r="A16" s="46"/>
      <c r="B16" s="46"/>
      <c r="C16" s="46"/>
      <c r="D16" s="46"/>
      <c r="E16" s="46"/>
      <c r="F16" s="46"/>
      <c r="G16" s="46"/>
      <c r="H16" s="46"/>
      <c r="I16" s="46"/>
      <c r="J16" s="46"/>
      <c r="K16" s="46"/>
      <c r="L16" s="46"/>
      <c r="M16" s="46"/>
      <c r="N16" s="46"/>
    </row>
    <row r="17" spans="1:14" x14ac:dyDescent="0.25">
      <c r="A17" s="46"/>
      <c r="B17" s="46"/>
      <c r="C17" s="46"/>
      <c r="D17" s="46"/>
      <c r="E17" s="46"/>
      <c r="F17" s="46"/>
      <c r="G17" s="46"/>
      <c r="H17" s="46"/>
      <c r="I17" s="46"/>
      <c r="J17" s="46"/>
      <c r="K17" s="46"/>
      <c r="L17" s="46"/>
      <c r="M17" s="46"/>
      <c r="N17" s="46"/>
    </row>
  </sheetData>
  <mergeCells count="1">
    <mergeCell ref="A1:N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6A4D4-B762-4C9A-BE80-B11AA60ED9DC}">
  <dimension ref="A2:K7"/>
  <sheetViews>
    <sheetView workbookViewId="0"/>
  </sheetViews>
  <sheetFormatPr defaultRowHeight="15" x14ac:dyDescent="0.25"/>
  <cols>
    <col min="4" max="4" width="20.85546875" bestFit="1" customWidth="1"/>
  </cols>
  <sheetData>
    <row r="2" spans="1:11" ht="15.75" thickBot="1" x14ac:dyDescent="0.3"/>
    <row r="3" spans="1:11" x14ac:dyDescent="0.25">
      <c r="A3" s="22" t="s">
        <v>1</v>
      </c>
      <c r="B3" s="23" t="s">
        <v>2</v>
      </c>
      <c r="C3" s="23" t="s">
        <v>3</v>
      </c>
      <c r="D3" s="23" t="s">
        <v>4</v>
      </c>
      <c r="E3" s="23" t="s">
        <v>5</v>
      </c>
      <c r="F3" s="24" t="s">
        <v>6</v>
      </c>
      <c r="G3" s="23" t="s">
        <v>7</v>
      </c>
      <c r="H3" s="23" t="s">
        <v>8</v>
      </c>
      <c r="I3" s="23" t="s">
        <v>9</v>
      </c>
      <c r="J3" s="23" t="s">
        <v>10</v>
      </c>
      <c r="K3" s="25" t="s">
        <v>12</v>
      </c>
    </row>
    <row r="4" spans="1:11" x14ac:dyDescent="0.25">
      <c r="A4">
        <v>1</v>
      </c>
      <c r="B4" t="s">
        <v>544</v>
      </c>
      <c r="D4" t="s">
        <v>563</v>
      </c>
      <c r="E4" t="s">
        <v>102</v>
      </c>
      <c r="F4" t="s">
        <v>565</v>
      </c>
      <c r="G4" t="s">
        <v>14</v>
      </c>
      <c r="H4">
        <v>1</v>
      </c>
      <c r="I4">
        <v>54.33</v>
      </c>
      <c r="J4">
        <f>H4*I4</f>
        <v>54.33</v>
      </c>
      <c r="K4" s="9" t="s">
        <v>564</v>
      </c>
    </row>
    <row r="5" spans="1:11" x14ac:dyDescent="0.25">
      <c r="A5">
        <v>2</v>
      </c>
      <c r="B5" t="s">
        <v>545</v>
      </c>
      <c r="D5" t="s">
        <v>516</v>
      </c>
      <c r="F5" t="s">
        <v>102</v>
      </c>
      <c r="G5" t="s">
        <v>102</v>
      </c>
      <c r="H5">
        <v>4</v>
      </c>
      <c r="I5">
        <v>100</v>
      </c>
      <c r="J5">
        <f>H5*I5</f>
        <v>400</v>
      </c>
      <c r="K5" t="s">
        <v>566</v>
      </c>
    </row>
    <row r="7" spans="1:11" x14ac:dyDescent="0.25">
      <c r="I7" t="s">
        <v>541</v>
      </c>
      <c r="J7">
        <f>SUM(J4:J5)</f>
        <v>454.33</v>
      </c>
    </row>
  </sheetData>
  <hyperlinks>
    <hyperlink ref="K4" r:id="rId1" xr:uid="{D0F7E7A7-C45C-48DC-ADC9-D74DC920205C}"/>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EE52D-9545-427D-B97C-3E01F3B2ABA3}">
  <dimension ref="A2:L8"/>
  <sheetViews>
    <sheetView workbookViewId="0"/>
  </sheetViews>
  <sheetFormatPr defaultRowHeight="15" x14ac:dyDescent="0.25"/>
  <cols>
    <col min="3" max="3" width="12.7109375" bestFit="1" customWidth="1"/>
  </cols>
  <sheetData>
    <row r="2" spans="1:12" ht="15.75" thickBot="1" x14ac:dyDescent="0.3"/>
    <row r="3" spans="1:12" x14ac:dyDescent="0.25">
      <c r="A3" s="22" t="s">
        <v>1</v>
      </c>
      <c r="B3" s="23" t="s">
        <v>2</v>
      </c>
      <c r="C3" s="23" t="s">
        <v>3</v>
      </c>
      <c r="D3" s="23" t="s">
        <v>4</v>
      </c>
      <c r="E3" s="23" t="s">
        <v>5</v>
      </c>
      <c r="F3" s="24" t="s">
        <v>6</v>
      </c>
      <c r="G3" s="23" t="s">
        <v>7</v>
      </c>
      <c r="H3" s="23" t="s">
        <v>8</v>
      </c>
      <c r="I3" s="23" t="s">
        <v>9</v>
      </c>
      <c r="J3" s="23" t="s">
        <v>10</v>
      </c>
      <c r="K3" s="30" t="s">
        <v>12</v>
      </c>
      <c r="L3" s="31" t="s">
        <v>13</v>
      </c>
    </row>
    <row r="4" spans="1:12" x14ac:dyDescent="0.25">
      <c r="A4">
        <v>1</v>
      </c>
      <c r="B4" t="s">
        <v>544</v>
      </c>
      <c r="C4" t="s">
        <v>609</v>
      </c>
      <c r="D4" t="s">
        <v>574</v>
      </c>
      <c r="F4" t="s">
        <v>102</v>
      </c>
      <c r="G4" t="s">
        <v>518</v>
      </c>
      <c r="H4">
        <v>1</v>
      </c>
      <c r="I4">
        <v>54</v>
      </c>
      <c r="J4">
        <f>H4*I4</f>
        <v>54</v>
      </c>
      <c r="K4" t="s">
        <v>573</v>
      </c>
      <c r="L4" s="9"/>
    </row>
    <row r="5" spans="1:12" x14ac:dyDescent="0.25">
      <c r="A5">
        <v>2</v>
      </c>
      <c r="B5" t="s">
        <v>550</v>
      </c>
      <c r="C5" t="s">
        <v>610</v>
      </c>
      <c r="D5" t="s">
        <v>572</v>
      </c>
      <c r="F5" t="s">
        <v>102</v>
      </c>
      <c r="G5" t="s">
        <v>102</v>
      </c>
      <c r="H5">
        <v>1</v>
      </c>
      <c r="I5">
        <v>20</v>
      </c>
      <c r="J5">
        <f>H5*I5</f>
        <v>20</v>
      </c>
      <c r="K5" t="s">
        <v>557</v>
      </c>
    </row>
    <row r="6" spans="1:12" x14ac:dyDescent="0.25">
      <c r="A6">
        <v>3</v>
      </c>
      <c r="B6" t="s">
        <v>545</v>
      </c>
      <c r="C6" t="s">
        <v>611</v>
      </c>
      <c r="D6" t="s">
        <v>516</v>
      </c>
      <c r="F6" t="s">
        <v>102</v>
      </c>
      <c r="G6" t="s">
        <v>102</v>
      </c>
      <c r="H6">
        <v>1</v>
      </c>
      <c r="I6">
        <v>100</v>
      </c>
      <c r="J6">
        <f>H6*I6</f>
        <v>100</v>
      </c>
      <c r="K6" t="s">
        <v>558</v>
      </c>
    </row>
    <row r="8" spans="1:12" x14ac:dyDescent="0.25">
      <c r="I8" t="s">
        <v>541</v>
      </c>
      <c r="J8">
        <f>SUM(J4:J6)</f>
        <v>174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BD71D-C169-4ABD-993D-7F96CFCBE12B}">
  <dimension ref="A2:L8"/>
  <sheetViews>
    <sheetView workbookViewId="0"/>
  </sheetViews>
  <sheetFormatPr defaultRowHeight="15" x14ac:dyDescent="0.25"/>
  <cols>
    <col min="3" max="3" width="12.7109375" bestFit="1" customWidth="1"/>
  </cols>
  <sheetData>
    <row r="2" spans="1:12" ht="15.75" thickBot="1" x14ac:dyDescent="0.3"/>
    <row r="3" spans="1:12" x14ac:dyDescent="0.25">
      <c r="A3" s="22" t="s">
        <v>1</v>
      </c>
      <c r="B3" s="23" t="s">
        <v>2</v>
      </c>
      <c r="C3" s="23" t="s">
        <v>3</v>
      </c>
      <c r="D3" s="23" t="s">
        <v>4</v>
      </c>
      <c r="E3" s="23" t="s">
        <v>5</v>
      </c>
      <c r="F3" s="24" t="s">
        <v>6</v>
      </c>
      <c r="G3" s="23" t="s">
        <v>7</v>
      </c>
      <c r="H3" s="23" t="s">
        <v>8</v>
      </c>
      <c r="I3" s="23" t="s">
        <v>9</v>
      </c>
      <c r="J3" s="23" t="s">
        <v>10</v>
      </c>
      <c r="K3" s="30" t="s">
        <v>12</v>
      </c>
      <c r="L3" s="31" t="s">
        <v>13</v>
      </c>
    </row>
    <row r="4" spans="1:12" x14ac:dyDescent="0.25">
      <c r="A4">
        <v>1</v>
      </c>
      <c r="B4" t="s">
        <v>544</v>
      </c>
      <c r="C4" t="s">
        <v>612</v>
      </c>
      <c r="D4" t="s">
        <v>574</v>
      </c>
      <c r="F4" t="s">
        <v>102</v>
      </c>
      <c r="G4" t="s">
        <v>518</v>
      </c>
      <c r="H4">
        <v>1</v>
      </c>
      <c r="I4">
        <v>66</v>
      </c>
      <c r="J4">
        <f>H4*I4</f>
        <v>66</v>
      </c>
      <c r="K4" t="s">
        <v>573</v>
      </c>
      <c r="L4" s="9" t="s">
        <v>571</v>
      </c>
    </row>
    <row r="5" spans="1:12" x14ac:dyDescent="0.25">
      <c r="A5">
        <v>2</v>
      </c>
      <c r="B5" t="s">
        <v>550</v>
      </c>
      <c r="C5" t="s">
        <v>613</v>
      </c>
      <c r="D5" t="s">
        <v>572</v>
      </c>
      <c r="F5" t="s">
        <v>102</v>
      </c>
      <c r="G5" t="s">
        <v>102</v>
      </c>
      <c r="H5">
        <v>1</v>
      </c>
      <c r="I5">
        <v>20</v>
      </c>
      <c r="J5">
        <f>H5*I5</f>
        <v>20</v>
      </c>
      <c r="K5" t="s">
        <v>557</v>
      </c>
    </row>
    <row r="6" spans="1:12" x14ac:dyDescent="0.25">
      <c r="A6">
        <v>3</v>
      </c>
      <c r="B6" t="s">
        <v>545</v>
      </c>
      <c r="C6" t="s">
        <v>614</v>
      </c>
      <c r="D6" t="s">
        <v>516</v>
      </c>
      <c r="F6" t="s">
        <v>102</v>
      </c>
      <c r="G6" t="s">
        <v>102</v>
      </c>
      <c r="H6">
        <v>1</v>
      </c>
      <c r="I6">
        <v>100</v>
      </c>
      <c r="J6">
        <f>H6*I6</f>
        <v>100</v>
      </c>
      <c r="K6" t="s">
        <v>558</v>
      </c>
    </row>
    <row r="8" spans="1:12" x14ac:dyDescent="0.25">
      <c r="I8" t="s">
        <v>541</v>
      </c>
      <c r="J8">
        <f>SUM(J4:J6)</f>
        <v>186</v>
      </c>
    </row>
  </sheetData>
  <hyperlinks>
    <hyperlink ref="L4" r:id="rId1" xr:uid="{17B19A75-A950-4D88-974C-D7825023D73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2C5E0-7774-41F9-A7BF-E38D738B8EF4}">
  <dimension ref="A1:B2"/>
  <sheetViews>
    <sheetView workbookViewId="0">
      <selection activeCell="A3" sqref="A3"/>
    </sheetView>
  </sheetViews>
  <sheetFormatPr defaultRowHeight="15" x14ac:dyDescent="0.25"/>
  <cols>
    <col min="1" max="1" width="17.42578125" customWidth="1"/>
  </cols>
  <sheetData>
    <row r="1" spans="1:2" x14ac:dyDescent="0.25">
      <c r="A1" t="s">
        <v>649</v>
      </c>
      <c r="B1" t="s">
        <v>650</v>
      </c>
    </row>
    <row r="2" spans="1:2" x14ac:dyDescent="0.25">
      <c r="A2" t="s">
        <v>651</v>
      </c>
      <c r="B2" t="s">
        <v>652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A975E-88CC-426C-A5FC-78C400A28030}">
  <dimension ref="A1:M128"/>
  <sheetViews>
    <sheetView tabSelected="1" workbookViewId="0">
      <selection activeCell="I118" sqref="I118"/>
    </sheetView>
  </sheetViews>
  <sheetFormatPr defaultRowHeight="15" x14ac:dyDescent="0.25"/>
  <cols>
    <col min="1" max="1" width="12.42578125" customWidth="1"/>
    <col min="2" max="2" width="15.7109375" customWidth="1"/>
    <col min="3" max="3" width="13" customWidth="1"/>
    <col min="4" max="4" width="40.42578125" customWidth="1"/>
    <col min="5" max="5" width="29.28515625" customWidth="1"/>
    <col min="6" max="6" width="22.5703125" customWidth="1"/>
    <col min="7" max="7" width="29.7109375" customWidth="1"/>
    <col min="9" max="9" width="17.42578125" customWidth="1"/>
    <col min="10" max="10" width="14.7109375" customWidth="1"/>
    <col min="11" max="11" width="23" customWidth="1"/>
    <col min="12" max="12" width="32.140625" customWidth="1"/>
    <col min="13" max="13" width="83.85546875" customWidth="1"/>
  </cols>
  <sheetData>
    <row r="1" spans="1:13" ht="18.75" x14ac:dyDescent="0.3">
      <c r="A1" s="1" t="s">
        <v>0</v>
      </c>
      <c r="F1" s="2"/>
      <c r="K1" s="3"/>
    </row>
    <row r="2" spans="1:13" x14ac:dyDescent="0.25">
      <c r="A2" s="4" t="s">
        <v>16</v>
      </c>
      <c r="D2" s="28" t="s">
        <v>577</v>
      </c>
      <c r="E2" s="28"/>
      <c r="F2" s="2"/>
      <c r="K2" s="3"/>
    </row>
    <row r="3" spans="1:13" x14ac:dyDescent="0.25">
      <c r="F3" s="2"/>
      <c r="K3" s="3"/>
    </row>
    <row r="4" spans="1:13" x14ac:dyDescent="0.25">
      <c r="A4" s="18" t="s">
        <v>1</v>
      </c>
      <c r="B4" s="19" t="s">
        <v>2</v>
      </c>
      <c r="C4" s="19" t="s">
        <v>3</v>
      </c>
      <c r="D4" s="19" t="s">
        <v>4</v>
      </c>
      <c r="E4" s="19" t="s">
        <v>5</v>
      </c>
      <c r="F4" s="20" t="s">
        <v>6</v>
      </c>
      <c r="G4" s="19" t="s">
        <v>7</v>
      </c>
      <c r="H4" s="19" t="s">
        <v>8</v>
      </c>
      <c r="I4" s="19" t="s">
        <v>9</v>
      </c>
      <c r="J4" s="19" t="s">
        <v>10</v>
      </c>
      <c r="K4" s="20" t="s">
        <v>11</v>
      </c>
      <c r="L4" s="21" t="s">
        <v>12</v>
      </c>
      <c r="M4" s="19" t="s">
        <v>13</v>
      </c>
    </row>
    <row r="5" spans="1:13" x14ac:dyDescent="0.25">
      <c r="A5" s="11">
        <v>1</v>
      </c>
      <c r="B5" s="5" t="s">
        <v>63</v>
      </c>
      <c r="C5" s="5" t="s">
        <v>64</v>
      </c>
      <c r="D5" s="33" t="s">
        <v>578</v>
      </c>
      <c r="E5" s="5" t="s">
        <v>476</v>
      </c>
      <c r="F5" s="6" t="s">
        <v>69</v>
      </c>
      <c r="G5" s="5" t="s">
        <v>70</v>
      </c>
      <c r="H5" s="7">
        <v>1</v>
      </c>
      <c r="I5" s="38">
        <f>Frame!J17</f>
        <v>6367.6900000000005</v>
      </c>
      <c r="J5" s="36">
        <f t="shared" ref="J5:J36" si="0">H5*I5</f>
        <v>6367.6900000000005</v>
      </c>
      <c r="K5" s="7" t="s">
        <v>15</v>
      </c>
      <c r="L5" s="5"/>
      <c r="M5" s="5"/>
    </row>
    <row r="6" spans="1:13" x14ac:dyDescent="0.25">
      <c r="A6" s="11">
        <v>2</v>
      </c>
      <c r="B6" s="5" t="s">
        <v>63</v>
      </c>
      <c r="C6" s="5" t="s">
        <v>66</v>
      </c>
      <c r="D6" s="12" t="s">
        <v>18</v>
      </c>
      <c r="E6" s="5" t="s">
        <v>69</v>
      </c>
      <c r="F6" s="6" t="s">
        <v>72</v>
      </c>
      <c r="G6" s="5" t="s">
        <v>14</v>
      </c>
      <c r="H6" s="7">
        <v>3</v>
      </c>
      <c r="I6" s="36">
        <v>495.28</v>
      </c>
      <c r="J6" s="36">
        <f t="shared" si="0"/>
        <v>1485.84</v>
      </c>
      <c r="K6" s="7" t="s">
        <v>15</v>
      </c>
      <c r="L6" s="5" t="s">
        <v>71</v>
      </c>
      <c r="M6" s="14" t="s">
        <v>17</v>
      </c>
    </row>
    <row r="7" spans="1:13" x14ac:dyDescent="0.25">
      <c r="A7" s="11">
        <v>3</v>
      </c>
      <c r="B7" s="5" t="s">
        <v>63</v>
      </c>
      <c r="C7" s="5" t="s">
        <v>67</v>
      </c>
      <c r="D7" s="12" t="s">
        <v>19</v>
      </c>
      <c r="E7" s="5" t="s">
        <v>69</v>
      </c>
      <c r="F7" s="6" t="s">
        <v>142</v>
      </c>
      <c r="G7" s="5" t="s">
        <v>14</v>
      </c>
      <c r="H7" s="7">
        <v>24</v>
      </c>
      <c r="I7" s="36">
        <v>15.77</v>
      </c>
      <c r="J7" s="36">
        <f t="shared" si="0"/>
        <v>378.48</v>
      </c>
      <c r="K7" s="7" t="s">
        <v>15</v>
      </c>
      <c r="L7" s="5"/>
      <c r="M7" s="10" t="s">
        <v>141</v>
      </c>
    </row>
    <row r="8" spans="1:13" x14ac:dyDescent="0.25">
      <c r="A8" s="11">
        <v>4</v>
      </c>
      <c r="B8" s="5" t="s">
        <v>25</v>
      </c>
      <c r="C8" s="5" t="s">
        <v>74</v>
      </c>
      <c r="D8" s="12" t="s">
        <v>20</v>
      </c>
      <c r="E8" s="5" t="s">
        <v>69</v>
      </c>
      <c r="F8" s="6" t="s">
        <v>76</v>
      </c>
      <c r="G8" s="5" t="s">
        <v>14</v>
      </c>
      <c r="H8" s="7">
        <v>1</v>
      </c>
      <c r="I8" s="36">
        <v>201.63</v>
      </c>
      <c r="J8" s="36">
        <f t="shared" si="0"/>
        <v>201.63</v>
      </c>
      <c r="K8" s="7" t="s">
        <v>15</v>
      </c>
      <c r="L8" s="5"/>
      <c r="M8" s="10" t="s">
        <v>75</v>
      </c>
    </row>
    <row r="9" spans="1:13" x14ac:dyDescent="0.25">
      <c r="A9" s="11">
        <v>5</v>
      </c>
      <c r="B9" s="5" t="s">
        <v>25</v>
      </c>
      <c r="C9" s="5" t="s">
        <v>65</v>
      </c>
      <c r="D9" s="16" t="s">
        <v>22</v>
      </c>
      <c r="E9" s="5" t="s">
        <v>69</v>
      </c>
      <c r="F9" s="6" t="s">
        <v>449</v>
      </c>
      <c r="G9" s="5" t="s">
        <v>14</v>
      </c>
      <c r="H9" s="7">
        <v>1</v>
      </c>
      <c r="I9" s="36">
        <v>33.979999999999997</v>
      </c>
      <c r="J9" s="36">
        <f t="shared" si="0"/>
        <v>33.979999999999997</v>
      </c>
      <c r="K9" s="7" t="s">
        <v>15</v>
      </c>
      <c r="L9" s="5"/>
      <c r="M9" s="10" t="s">
        <v>448</v>
      </c>
    </row>
    <row r="10" spans="1:13" x14ac:dyDescent="0.25">
      <c r="A10" s="11">
        <v>6</v>
      </c>
      <c r="B10" s="5" t="s">
        <v>25</v>
      </c>
      <c r="C10" s="5" t="s">
        <v>80</v>
      </c>
      <c r="D10" s="12" t="s">
        <v>23</v>
      </c>
      <c r="E10" s="5" t="s">
        <v>69</v>
      </c>
      <c r="F10" s="6" t="s">
        <v>272</v>
      </c>
      <c r="G10" s="5" t="s">
        <v>14</v>
      </c>
      <c r="H10" s="7">
        <v>2</v>
      </c>
      <c r="I10" s="36">
        <v>5.36</v>
      </c>
      <c r="J10" s="36">
        <f t="shared" si="0"/>
        <v>10.72</v>
      </c>
      <c r="K10" s="7" t="s">
        <v>15</v>
      </c>
      <c r="L10" s="5"/>
      <c r="M10" s="10" t="s">
        <v>450</v>
      </c>
    </row>
    <row r="11" spans="1:13" x14ac:dyDescent="0.25">
      <c r="A11" s="11">
        <v>7</v>
      </c>
      <c r="B11" s="5" t="s">
        <v>25</v>
      </c>
      <c r="C11" s="5" t="s">
        <v>81</v>
      </c>
      <c r="D11" s="12" t="s">
        <v>24</v>
      </c>
      <c r="E11" s="5" t="s">
        <v>69</v>
      </c>
      <c r="F11" s="6" t="s">
        <v>331</v>
      </c>
      <c r="G11" s="5" t="s">
        <v>14</v>
      </c>
      <c r="H11" s="7">
        <v>2</v>
      </c>
      <c r="I11" s="36">
        <v>41.61</v>
      </c>
      <c r="J11" s="36">
        <f t="shared" si="0"/>
        <v>83.22</v>
      </c>
      <c r="K11" s="7" t="s">
        <v>15</v>
      </c>
      <c r="L11" s="5"/>
      <c r="M11" s="8" t="s">
        <v>330</v>
      </c>
    </row>
    <row r="12" spans="1:13" x14ac:dyDescent="0.25">
      <c r="A12" s="11">
        <v>8</v>
      </c>
      <c r="B12" s="5" t="s">
        <v>25</v>
      </c>
      <c r="C12" s="5" t="s">
        <v>83</v>
      </c>
      <c r="D12" s="12" t="s">
        <v>25</v>
      </c>
      <c r="E12" s="5" t="s">
        <v>476</v>
      </c>
      <c r="F12" s="6" t="s">
        <v>69</v>
      </c>
      <c r="G12" s="5" t="s">
        <v>70</v>
      </c>
      <c r="H12" s="7">
        <v>1</v>
      </c>
      <c r="I12" s="36">
        <f>Winch!J12</f>
        <v>4312.62</v>
      </c>
      <c r="J12" s="36">
        <f t="shared" si="0"/>
        <v>4312.62</v>
      </c>
      <c r="K12" s="7" t="s">
        <v>15</v>
      </c>
      <c r="L12" s="5" t="s">
        <v>183</v>
      </c>
      <c r="M12" s="5" t="s">
        <v>15</v>
      </c>
    </row>
    <row r="13" spans="1:13" x14ac:dyDescent="0.25">
      <c r="A13" s="11">
        <v>9</v>
      </c>
      <c r="B13" s="5" t="s">
        <v>25</v>
      </c>
      <c r="C13" s="5" t="s">
        <v>84</v>
      </c>
      <c r="D13" s="12" t="s">
        <v>26</v>
      </c>
      <c r="E13" s="5" t="s">
        <v>85</v>
      </c>
      <c r="F13" s="6" t="s">
        <v>87</v>
      </c>
      <c r="G13" s="5" t="s">
        <v>86</v>
      </c>
      <c r="H13" s="7">
        <v>1</v>
      </c>
      <c r="I13" s="37">
        <v>2542.9899999999998</v>
      </c>
      <c r="J13" s="36">
        <f t="shared" si="0"/>
        <v>2542.9899999999998</v>
      </c>
      <c r="K13" s="7" t="s">
        <v>15</v>
      </c>
      <c r="L13" s="5"/>
      <c r="M13" s="10" t="s">
        <v>277</v>
      </c>
    </row>
    <row r="14" spans="1:13" x14ac:dyDescent="0.25">
      <c r="A14" s="11">
        <v>10</v>
      </c>
      <c r="B14" s="5" t="s">
        <v>82</v>
      </c>
      <c r="C14" s="5" t="s">
        <v>94</v>
      </c>
      <c r="D14" s="12" t="s">
        <v>27</v>
      </c>
      <c r="E14" s="5" t="s">
        <v>102</v>
      </c>
      <c r="F14" s="6" t="s">
        <v>101</v>
      </c>
      <c r="G14" s="5" t="s">
        <v>14</v>
      </c>
      <c r="H14" s="7">
        <v>1</v>
      </c>
      <c r="I14" s="37">
        <v>273</v>
      </c>
      <c r="J14" s="36">
        <f t="shared" si="0"/>
        <v>273</v>
      </c>
      <c r="K14" s="7" t="s">
        <v>15</v>
      </c>
      <c r="L14" s="5" t="s">
        <v>451</v>
      </c>
      <c r="M14" s="10" t="s">
        <v>100</v>
      </c>
    </row>
    <row r="15" spans="1:13" x14ac:dyDescent="0.25">
      <c r="A15" s="11">
        <v>11</v>
      </c>
      <c r="B15" s="5" t="s">
        <v>82</v>
      </c>
      <c r="C15" s="5" t="s">
        <v>96</v>
      </c>
      <c r="D15" s="12" t="s">
        <v>28</v>
      </c>
      <c r="E15" s="5" t="s">
        <v>102</v>
      </c>
      <c r="F15" s="6" t="s">
        <v>110</v>
      </c>
      <c r="G15" s="5" t="s">
        <v>14</v>
      </c>
      <c r="H15" s="7">
        <v>1</v>
      </c>
      <c r="I15" s="37">
        <v>0.84</v>
      </c>
      <c r="J15" s="36">
        <f t="shared" si="0"/>
        <v>0.84</v>
      </c>
      <c r="K15" s="7" t="s">
        <v>15</v>
      </c>
      <c r="L15" s="5" t="s">
        <v>397</v>
      </c>
      <c r="M15" s="10" t="s">
        <v>109</v>
      </c>
    </row>
    <row r="16" spans="1:13" x14ac:dyDescent="0.25">
      <c r="A16" s="11">
        <v>12</v>
      </c>
      <c r="B16" s="5" t="s">
        <v>82</v>
      </c>
      <c r="C16" s="5" t="s">
        <v>97</v>
      </c>
      <c r="D16" s="12" t="s">
        <v>29</v>
      </c>
      <c r="E16" s="5" t="s">
        <v>102</v>
      </c>
      <c r="F16" s="6" t="s">
        <v>104</v>
      </c>
      <c r="G16" s="5" t="s">
        <v>14</v>
      </c>
      <c r="H16" s="7">
        <v>2</v>
      </c>
      <c r="I16" s="37">
        <v>0.98</v>
      </c>
      <c r="J16" s="36">
        <f t="shared" si="0"/>
        <v>1.96</v>
      </c>
      <c r="K16" s="7" t="s">
        <v>15</v>
      </c>
      <c r="L16" s="5" t="s">
        <v>398</v>
      </c>
      <c r="M16" s="10" t="s">
        <v>103</v>
      </c>
    </row>
    <row r="17" spans="1:13" x14ac:dyDescent="0.25">
      <c r="A17" s="11">
        <v>13</v>
      </c>
      <c r="B17" s="5" t="s">
        <v>82</v>
      </c>
      <c r="C17" s="5" t="s">
        <v>98</v>
      </c>
      <c r="D17" s="16" t="s">
        <v>30</v>
      </c>
      <c r="E17" s="5" t="s">
        <v>102</v>
      </c>
      <c r="F17" s="5" t="s">
        <v>108</v>
      </c>
      <c r="G17" s="5" t="s">
        <v>14</v>
      </c>
      <c r="H17" s="7">
        <v>1</v>
      </c>
      <c r="I17" s="37">
        <v>7.13</v>
      </c>
      <c r="J17" s="36">
        <f t="shared" si="0"/>
        <v>7.13</v>
      </c>
      <c r="K17" s="7" t="s">
        <v>15</v>
      </c>
      <c r="L17" s="5"/>
      <c r="M17" s="10" t="s">
        <v>107</v>
      </c>
    </row>
    <row r="18" spans="1:13" x14ac:dyDescent="0.25">
      <c r="A18" s="11">
        <v>14</v>
      </c>
      <c r="B18" s="5" t="s">
        <v>82</v>
      </c>
      <c r="C18" s="5" t="s">
        <v>99</v>
      </c>
      <c r="D18" s="16" t="s">
        <v>31</v>
      </c>
      <c r="E18" s="5" t="s">
        <v>102</v>
      </c>
      <c r="F18" s="6" t="s">
        <v>106</v>
      </c>
      <c r="G18" s="5" t="s">
        <v>14</v>
      </c>
      <c r="H18" s="7">
        <v>1</v>
      </c>
      <c r="I18" s="37">
        <v>24.59</v>
      </c>
      <c r="J18" s="36">
        <f t="shared" si="0"/>
        <v>24.59</v>
      </c>
      <c r="K18" s="7" t="s">
        <v>15</v>
      </c>
      <c r="L18" s="5" t="s">
        <v>452</v>
      </c>
      <c r="M18" s="10" t="s">
        <v>105</v>
      </c>
    </row>
    <row r="19" spans="1:13" x14ac:dyDescent="0.25">
      <c r="A19" s="11">
        <v>15</v>
      </c>
      <c r="B19" s="5" t="s">
        <v>25</v>
      </c>
      <c r="C19" s="5" t="s">
        <v>88</v>
      </c>
      <c r="D19" s="16" t="s">
        <v>32</v>
      </c>
      <c r="E19" s="5" t="s">
        <v>89</v>
      </c>
      <c r="F19" s="5" t="s">
        <v>453</v>
      </c>
      <c r="G19" s="5" t="s">
        <v>86</v>
      </c>
      <c r="H19" s="7">
        <v>1</v>
      </c>
      <c r="I19" s="37">
        <v>2727</v>
      </c>
      <c r="J19" s="36">
        <f t="shared" si="0"/>
        <v>2727</v>
      </c>
      <c r="K19" s="7" t="s">
        <v>15</v>
      </c>
      <c r="L19" s="5" t="s">
        <v>683</v>
      </c>
      <c r="M19" s="10" t="s">
        <v>278</v>
      </c>
    </row>
    <row r="20" spans="1:13" x14ac:dyDescent="0.25">
      <c r="A20" s="11">
        <v>16</v>
      </c>
      <c r="B20" s="5" t="s">
        <v>73</v>
      </c>
      <c r="C20" s="5" t="s">
        <v>283</v>
      </c>
      <c r="D20" s="5" t="s">
        <v>371</v>
      </c>
      <c r="E20" s="5" t="s">
        <v>69</v>
      </c>
      <c r="F20" s="5" t="s">
        <v>373</v>
      </c>
      <c r="G20" s="5" t="s">
        <v>14</v>
      </c>
      <c r="H20" s="7">
        <v>16</v>
      </c>
      <c r="I20" s="37">
        <v>0.37</v>
      </c>
      <c r="J20" s="37">
        <f t="shared" si="0"/>
        <v>5.92</v>
      </c>
      <c r="K20" s="7" t="s">
        <v>15</v>
      </c>
      <c r="L20" s="5" t="s">
        <v>399</v>
      </c>
      <c r="M20" s="10" t="s">
        <v>372</v>
      </c>
    </row>
    <row r="21" spans="1:13" x14ac:dyDescent="0.25">
      <c r="A21" s="11">
        <v>17</v>
      </c>
      <c r="B21" s="5" t="s">
        <v>25</v>
      </c>
      <c r="C21" s="5" t="s">
        <v>90</v>
      </c>
      <c r="D21" s="15" t="s">
        <v>33</v>
      </c>
      <c r="E21" s="5" t="s">
        <v>92</v>
      </c>
      <c r="F21" s="6">
        <v>774788</v>
      </c>
      <c r="G21" s="5" t="s">
        <v>86</v>
      </c>
      <c r="H21" s="7">
        <v>1</v>
      </c>
      <c r="I21" s="37">
        <v>55.59</v>
      </c>
      <c r="J21" s="36">
        <f t="shared" si="0"/>
        <v>55.59</v>
      </c>
      <c r="K21" s="7" t="s">
        <v>15</v>
      </c>
      <c r="L21" s="5" t="s">
        <v>454</v>
      </c>
      <c r="M21" s="10" t="s">
        <v>329</v>
      </c>
    </row>
    <row r="22" spans="1:13" x14ac:dyDescent="0.25">
      <c r="A22" s="11">
        <v>18</v>
      </c>
      <c r="B22" s="5" t="s">
        <v>93</v>
      </c>
      <c r="C22" s="5" t="s">
        <v>173</v>
      </c>
      <c r="D22" s="15" t="s">
        <v>34</v>
      </c>
      <c r="E22" s="5" t="s">
        <v>92</v>
      </c>
      <c r="F22" s="6">
        <v>68514418039</v>
      </c>
      <c r="G22" s="5" t="s">
        <v>269</v>
      </c>
      <c r="H22" s="7">
        <v>1</v>
      </c>
      <c r="I22" s="37">
        <v>53.17</v>
      </c>
      <c r="J22" s="36">
        <f t="shared" si="0"/>
        <v>53.17</v>
      </c>
      <c r="K22" s="7" t="s">
        <v>15</v>
      </c>
      <c r="L22" s="5" t="s">
        <v>455</v>
      </c>
      <c r="M22" s="10" t="s">
        <v>329</v>
      </c>
    </row>
    <row r="23" spans="1:13" x14ac:dyDescent="0.25">
      <c r="A23" s="11">
        <v>19</v>
      </c>
      <c r="B23" s="5" t="s">
        <v>25</v>
      </c>
      <c r="C23" s="5" t="s">
        <v>91</v>
      </c>
      <c r="D23" s="15" t="s">
        <v>35</v>
      </c>
      <c r="E23" s="5" t="s">
        <v>69</v>
      </c>
      <c r="F23" s="6">
        <v>4878</v>
      </c>
      <c r="G23" s="5" t="s">
        <v>274</v>
      </c>
      <c r="H23" s="7">
        <v>1</v>
      </c>
      <c r="I23" s="37">
        <v>27.44</v>
      </c>
      <c r="J23" s="36">
        <f t="shared" si="0"/>
        <v>27.44</v>
      </c>
      <c r="K23" s="7" t="s">
        <v>15</v>
      </c>
      <c r="L23" s="5" t="s">
        <v>275</v>
      </c>
      <c r="M23" s="10" t="s">
        <v>273</v>
      </c>
    </row>
    <row r="24" spans="1:13" x14ac:dyDescent="0.25">
      <c r="A24" s="11">
        <v>20</v>
      </c>
      <c r="B24" s="5" t="s">
        <v>95</v>
      </c>
      <c r="C24" s="5" t="s">
        <v>283</v>
      </c>
      <c r="D24" s="15" t="s">
        <v>36</v>
      </c>
      <c r="E24" s="5" t="s">
        <v>92</v>
      </c>
      <c r="F24" s="6">
        <v>68514464634</v>
      </c>
      <c r="G24" s="5" t="s">
        <v>269</v>
      </c>
      <c r="H24" s="7">
        <v>1</v>
      </c>
      <c r="I24" s="37">
        <v>53.41</v>
      </c>
      <c r="J24" s="36">
        <f t="shared" si="0"/>
        <v>53.41</v>
      </c>
      <c r="K24" s="7" t="s">
        <v>15</v>
      </c>
      <c r="L24" s="5" t="s">
        <v>456</v>
      </c>
      <c r="M24" s="10" t="s">
        <v>329</v>
      </c>
    </row>
    <row r="25" spans="1:13" x14ac:dyDescent="0.25">
      <c r="A25" s="11">
        <v>21</v>
      </c>
      <c r="B25" s="5" t="s">
        <v>25</v>
      </c>
      <c r="C25" s="5" t="s">
        <v>619</v>
      </c>
      <c r="D25" s="15" t="s">
        <v>37</v>
      </c>
      <c r="E25" s="5" t="s">
        <v>92</v>
      </c>
      <c r="F25" s="6">
        <v>68514418039</v>
      </c>
      <c r="G25" s="5" t="s">
        <v>269</v>
      </c>
      <c r="H25" s="7">
        <v>1</v>
      </c>
      <c r="I25" s="37">
        <v>29.89</v>
      </c>
      <c r="J25" s="36">
        <f t="shared" si="0"/>
        <v>29.89</v>
      </c>
      <c r="K25" s="7" t="s">
        <v>15</v>
      </c>
      <c r="L25" s="5"/>
      <c r="M25" s="10" t="s">
        <v>329</v>
      </c>
    </row>
    <row r="26" spans="1:13" x14ac:dyDescent="0.25">
      <c r="A26" s="11">
        <v>22</v>
      </c>
      <c r="B26" s="5" t="s">
        <v>111</v>
      </c>
      <c r="C26" s="5" t="s">
        <v>112</v>
      </c>
      <c r="D26" s="13" t="s">
        <v>457</v>
      </c>
      <c r="E26" s="5" t="s">
        <v>69</v>
      </c>
      <c r="F26" s="5" t="s">
        <v>190</v>
      </c>
      <c r="G26" s="5" t="s">
        <v>14</v>
      </c>
      <c r="H26" s="7">
        <v>4</v>
      </c>
      <c r="I26" s="37">
        <v>293.02999999999997</v>
      </c>
      <c r="J26" s="36">
        <f t="shared" si="0"/>
        <v>1172.1199999999999</v>
      </c>
      <c r="K26" s="7" t="s">
        <v>15</v>
      </c>
      <c r="L26" s="5"/>
      <c r="M26" s="10" t="s">
        <v>189</v>
      </c>
    </row>
    <row r="27" spans="1:13" x14ac:dyDescent="0.25">
      <c r="A27" s="11">
        <v>23</v>
      </c>
      <c r="B27" s="5" t="s">
        <v>73</v>
      </c>
      <c r="C27" s="5" t="s">
        <v>287</v>
      </c>
      <c r="D27" s="15" t="s">
        <v>400</v>
      </c>
      <c r="E27" s="5" t="s">
        <v>102</v>
      </c>
      <c r="F27" s="6" t="s">
        <v>392</v>
      </c>
      <c r="G27" s="5" t="s">
        <v>391</v>
      </c>
      <c r="H27" s="7">
        <v>8</v>
      </c>
      <c r="I27" s="37">
        <v>3.37</v>
      </c>
      <c r="J27" s="36">
        <f t="shared" si="0"/>
        <v>26.96</v>
      </c>
      <c r="K27" s="7" t="s">
        <v>15</v>
      </c>
      <c r="L27" s="5" t="s">
        <v>401</v>
      </c>
      <c r="M27" s="10" t="s">
        <v>390</v>
      </c>
    </row>
    <row r="28" spans="1:13" x14ac:dyDescent="0.25">
      <c r="A28" s="11">
        <v>24</v>
      </c>
      <c r="B28" s="5" t="s">
        <v>111</v>
      </c>
      <c r="C28" s="5" t="s">
        <v>617</v>
      </c>
      <c r="D28" s="13" t="s">
        <v>38</v>
      </c>
      <c r="E28" s="5" t="s">
        <v>69</v>
      </c>
      <c r="F28" s="5" t="s">
        <v>157</v>
      </c>
      <c r="G28" s="5" t="s">
        <v>14</v>
      </c>
      <c r="H28" s="7">
        <v>1</v>
      </c>
      <c r="I28" s="37">
        <v>27.02</v>
      </c>
      <c r="J28" s="36">
        <f t="shared" si="0"/>
        <v>27.02</v>
      </c>
      <c r="K28" s="7" t="s">
        <v>15</v>
      </c>
      <c r="L28" s="5" t="s">
        <v>158</v>
      </c>
      <c r="M28" s="10" t="s">
        <v>156</v>
      </c>
    </row>
    <row r="29" spans="1:13" x14ac:dyDescent="0.25">
      <c r="A29" s="11">
        <v>25</v>
      </c>
      <c r="B29" s="5" t="s">
        <v>111</v>
      </c>
      <c r="C29" s="5" t="s">
        <v>113</v>
      </c>
      <c r="D29" s="5" t="s">
        <v>39</v>
      </c>
      <c r="E29" s="5" t="s">
        <v>69</v>
      </c>
      <c r="F29" s="5" t="s">
        <v>160</v>
      </c>
      <c r="G29" s="5" t="s">
        <v>14</v>
      </c>
      <c r="H29" s="7">
        <v>1</v>
      </c>
      <c r="I29" s="37">
        <v>155.94</v>
      </c>
      <c r="J29" s="36">
        <f t="shared" si="0"/>
        <v>155.94</v>
      </c>
      <c r="K29" s="7" t="s">
        <v>15</v>
      </c>
      <c r="L29" s="5" t="s">
        <v>161</v>
      </c>
      <c r="M29" s="10" t="s">
        <v>159</v>
      </c>
    </row>
    <row r="30" spans="1:13" x14ac:dyDescent="0.25">
      <c r="A30" s="11">
        <v>26</v>
      </c>
      <c r="B30" s="5" t="s">
        <v>111</v>
      </c>
      <c r="C30" s="5" t="s">
        <v>114</v>
      </c>
      <c r="D30" s="5" t="s">
        <v>40</v>
      </c>
      <c r="E30" s="5" t="s">
        <v>69</v>
      </c>
      <c r="F30" s="5" t="s">
        <v>157</v>
      </c>
      <c r="G30" s="5" t="s">
        <v>14</v>
      </c>
      <c r="H30" s="7">
        <v>1</v>
      </c>
      <c r="I30" s="37">
        <v>27.02</v>
      </c>
      <c r="J30" s="36">
        <f t="shared" si="0"/>
        <v>27.02</v>
      </c>
      <c r="K30" s="7" t="s">
        <v>15</v>
      </c>
      <c r="L30" s="5" t="s">
        <v>158</v>
      </c>
      <c r="M30" s="10" t="s">
        <v>156</v>
      </c>
    </row>
    <row r="31" spans="1:13" x14ac:dyDescent="0.25">
      <c r="A31" s="11">
        <v>27</v>
      </c>
      <c r="B31" s="5" t="s">
        <v>111</v>
      </c>
      <c r="C31" s="5" t="s">
        <v>115</v>
      </c>
      <c r="D31" s="5" t="s">
        <v>41</v>
      </c>
      <c r="E31" s="5" t="s">
        <v>69</v>
      </c>
      <c r="F31" s="5" t="s">
        <v>164</v>
      </c>
      <c r="G31" s="5" t="s">
        <v>14</v>
      </c>
      <c r="H31" s="7">
        <v>1</v>
      </c>
      <c r="I31" s="37">
        <v>155.94</v>
      </c>
      <c r="J31" s="36">
        <f t="shared" si="0"/>
        <v>155.94</v>
      </c>
      <c r="K31" s="7" t="s">
        <v>15</v>
      </c>
      <c r="L31" s="5" t="s">
        <v>163</v>
      </c>
      <c r="M31" s="10" t="s">
        <v>162</v>
      </c>
    </row>
    <row r="32" spans="1:13" x14ac:dyDescent="0.25">
      <c r="A32" s="11">
        <v>28</v>
      </c>
      <c r="B32" s="5" t="s">
        <v>111</v>
      </c>
      <c r="C32" s="5" t="s">
        <v>116</v>
      </c>
      <c r="D32" s="5" t="s">
        <v>42</v>
      </c>
      <c r="E32" s="5" t="s">
        <v>69</v>
      </c>
      <c r="F32" s="5" t="s">
        <v>166</v>
      </c>
      <c r="G32" s="5" t="s">
        <v>14</v>
      </c>
      <c r="H32" s="7">
        <v>1</v>
      </c>
      <c r="I32" s="37">
        <v>116.8</v>
      </c>
      <c r="J32" s="36">
        <f t="shared" si="0"/>
        <v>116.8</v>
      </c>
      <c r="K32" s="7" t="s">
        <v>15</v>
      </c>
      <c r="L32" s="5" t="s">
        <v>458</v>
      </c>
      <c r="M32" s="10" t="s">
        <v>165</v>
      </c>
    </row>
    <row r="33" spans="1:13" x14ac:dyDescent="0.25">
      <c r="A33" s="11">
        <v>29</v>
      </c>
      <c r="B33" s="5" t="s">
        <v>111</v>
      </c>
      <c r="C33" s="5" t="s">
        <v>117</v>
      </c>
      <c r="D33" s="12" t="s">
        <v>43</v>
      </c>
      <c r="E33" s="5" t="s">
        <v>69</v>
      </c>
      <c r="F33" s="5" t="s">
        <v>192</v>
      </c>
      <c r="G33" s="5" t="s">
        <v>14</v>
      </c>
      <c r="H33" s="7">
        <v>1</v>
      </c>
      <c r="I33" s="37">
        <v>73.069999999999993</v>
      </c>
      <c r="J33" s="36">
        <f t="shared" si="0"/>
        <v>73.069999999999993</v>
      </c>
      <c r="K33" s="7" t="s">
        <v>15</v>
      </c>
      <c r="L33" s="5" t="s">
        <v>459</v>
      </c>
      <c r="M33" s="10" t="s">
        <v>191</v>
      </c>
    </row>
    <row r="34" spans="1:13" x14ac:dyDescent="0.25">
      <c r="A34" s="11">
        <v>30</v>
      </c>
      <c r="B34" s="5" t="s">
        <v>111</v>
      </c>
      <c r="C34" s="5" t="s">
        <v>118</v>
      </c>
      <c r="D34" s="5" t="s">
        <v>44</v>
      </c>
      <c r="E34" s="5" t="s">
        <v>69</v>
      </c>
      <c r="F34" s="5" t="s">
        <v>168</v>
      </c>
      <c r="G34" s="5" t="s">
        <v>14</v>
      </c>
      <c r="H34" s="7">
        <v>2</v>
      </c>
      <c r="I34" s="37">
        <v>75.2</v>
      </c>
      <c r="J34" s="36">
        <f t="shared" si="0"/>
        <v>150.4</v>
      </c>
      <c r="K34" s="7" t="s">
        <v>15</v>
      </c>
      <c r="L34" s="5" t="s">
        <v>461</v>
      </c>
      <c r="M34" s="10" t="s">
        <v>460</v>
      </c>
    </row>
    <row r="35" spans="1:13" x14ac:dyDescent="0.25">
      <c r="A35" s="11">
        <v>31</v>
      </c>
      <c r="B35" s="5" t="s">
        <v>111</v>
      </c>
      <c r="C35" s="5" t="s">
        <v>119</v>
      </c>
      <c r="D35" s="5" t="s">
        <v>45</v>
      </c>
      <c r="E35" s="5" t="s">
        <v>69</v>
      </c>
      <c r="F35" s="5" t="s">
        <v>167</v>
      </c>
      <c r="G35" s="5" t="s">
        <v>14</v>
      </c>
      <c r="H35" s="7">
        <v>1</v>
      </c>
      <c r="I35" s="37">
        <v>99.21</v>
      </c>
      <c r="J35" s="36">
        <f t="shared" si="0"/>
        <v>99.21</v>
      </c>
      <c r="K35" s="7" t="s">
        <v>15</v>
      </c>
      <c r="L35" s="5" t="s">
        <v>463</v>
      </c>
      <c r="M35" s="10" t="s">
        <v>462</v>
      </c>
    </row>
    <row r="36" spans="1:13" x14ac:dyDescent="0.25">
      <c r="A36" s="11">
        <v>32</v>
      </c>
      <c r="B36" s="5" t="s">
        <v>111</v>
      </c>
      <c r="C36" s="5" t="s">
        <v>120</v>
      </c>
      <c r="D36" s="29" t="s">
        <v>46</v>
      </c>
      <c r="E36" s="5" t="s">
        <v>69</v>
      </c>
      <c r="F36" s="5" t="s">
        <v>182</v>
      </c>
      <c r="G36" s="5" t="s">
        <v>14</v>
      </c>
      <c r="H36" s="7">
        <v>1</v>
      </c>
      <c r="I36" s="37">
        <f>'Spring Return Frame'!J13</f>
        <v>527.32999999999993</v>
      </c>
      <c r="J36" s="36">
        <f t="shared" si="0"/>
        <v>527.32999999999993</v>
      </c>
      <c r="K36" s="7" t="s">
        <v>15</v>
      </c>
      <c r="L36" s="5" t="s">
        <v>181</v>
      </c>
      <c r="M36" s="10" t="s">
        <v>180</v>
      </c>
    </row>
    <row r="37" spans="1:13" x14ac:dyDescent="0.25">
      <c r="A37" s="11">
        <v>33</v>
      </c>
      <c r="B37" s="5" t="s">
        <v>111</v>
      </c>
      <c r="C37" s="5" t="s">
        <v>121</v>
      </c>
      <c r="D37" s="5" t="s">
        <v>47</v>
      </c>
      <c r="E37" s="5" t="s">
        <v>69</v>
      </c>
      <c r="F37" s="5" t="s">
        <v>172</v>
      </c>
      <c r="G37" s="5" t="s">
        <v>14</v>
      </c>
      <c r="H37" s="7">
        <v>1</v>
      </c>
      <c r="I37" s="37">
        <v>6.37</v>
      </c>
      <c r="J37" s="36">
        <f t="shared" ref="J37:J68" si="1">H37*I37</f>
        <v>6.37</v>
      </c>
      <c r="K37" s="7" t="s">
        <v>15</v>
      </c>
      <c r="L37" s="5"/>
      <c r="M37" s="10" t="s">
        <v>171</v>
      </c>
    </row>
    <row r="38" spans="1:13" x14ac:dyDescent="0.25">
      <c r="A38" s="11">
        <v>34</v>
      </c>
      <c r="B38" s="5" t="s">
        <v>111</v>
      </c>
      <c r="C38" s="5" t="s">
        <v>122</v>
      </c>
      <c r="D38" s="5" t="s">
        <v>48</v>
      </c>
      <c r="E38" s="5" t="s">
        <v>69</v>
      </c>
      <c r="F38" s="5" t="s">
        <v>170</v>
      </c>
      <c r="G38" s="5" t="s">
        <v>14</v>
      </c>
      <c r="H38" s="7">
        <v>1</v>
      </c>
      <c r="I38" s="37">
        <v>6.23</v>
      </c>
      <c r="J38" s="36">
        <f t="shared" si="1"/>
        <v>6.23</v>
      </c>
      <c r="K38" s="7" t="s">
        <v>15</v>
      </c>
      <c r="L38" s="5"/>
      <c r="M38" s="10" t="s">
        <v>169</v>
      </c>
    </row>
    <row r="39" spans="1:13" x14ac:dyDescent="0.25">
      <c r="A39" s="11">
        <v>35</v>
      </c>
      <c r="B39" s="5" t="s">
        <v>111</v>
      </c>
      <c r="C39" s="5" t="s">
        <v>123</v>
      </c>
      <c r="D39" s="5" t="s">
        <v>49</v>
      </c>
      <c r="E39" s="5" t="s">
        <v>69</v>
      </c>
      <c r="F39" s="5" t="s">
        <v>271</v>
      </c>
      <c r="G39" s="5" t="s">
        <v>419</v>
      </c>
      <c r="H39" s="7">
        <v>1</v>
      </c>
      <c r="I39" s="37">
        <v>18.059999999999999</v>
      </c>
      <c r="J39" s="36">
        <f t="shared" si="1"/>
        <v>18.059999999999999</v>
      </c>
      <c r="K39" s="7" t="s">
        <v>15</v>
      </c>
      <c r="L39" s="5" t="s">
        <v>464</v>
      </c>
      <c r="M39" s="10" t="s">
        <v>270</v>
      </c>
    </row>
    <row r="40" spans="1:13" x14ac:dyDescent="0.25">
      <c r="A40" s="11">
        <v>36</v>
      </c>
      <c r="B40" s="5" t="s">
        <v>111</v>
      </c>
      <c r="C40" s="5" t="s">
        <v>124</v>
      </c>
      <c r="D40" s="5" t="s">
        <v>50</v>
      </c>
      <c r="E40" s="5" t="s">
        <v>69</v>
      </c>
      <c r="F40" s="5" t="s">
        <v>144</v>
      </c>
      <c r="G40" s="5" t="s">
        <v>14</v>
      </c>
      <c r="H40" s="7">
        <v>1</v>
      </c>
      <c r="I40" s="37">
        <v>522.73</v>
      </c>
      <c r="J40" s="36">
        <f t="shared" si="1"/>
        <v>522.73</v>
      </c>
      <c r="K40" s="7">
        <v>250</v>
      </c>
      <c r="L40" s="5"/>
      <c r="M40" s="10" t="s">
        <v>143</v>
      </c>
    </row>
    <row r="41" spans="1:13" x14ac:dyDescent="0.25">
      <c r="A41" s="11">
        <v>37</v>
      </c>
      <c r="B41" s="5" t="s">
        <v>111</v>
      </c>
      <c r="C41" s="5" t="s">
        <v>125</v>
      </c>
      <c r="D41" s="5" t="s">
        <v>51</v>
      </c>
      <c r="E41" s="5" t="s">
        <v>102</v>
      </c>
      <c r="F41" s="5" t="s">
        <v>148</v>
      </c>
      <c r="G41" s="5" t="s">
        <v>14</v>
      </c>
      <c r="H41" s="7">
        <v>1</v>
      </c>
      <c r="I41" s="37">
        <v>110.38</v>
      </c>
      <c r="J41" s="36">
        <f t="shared" si="1"/>
        <v>110.38</v>
      </c>
      <c r="K41" s="7" t="s">
        <v>15</v>
      </c>
      <c r="L41" s="5"/>
      <c r="M41" s="10" t="s">
        <v>147</v>
      </c>
    </row>
    <row r="42" spans="1:13" x14ac:dyDescent="0.25">
      <c r="A42" s="11">
        <v>38</v>
      </c>
      <c r="B42" s="5" t="s">
        <v>111</v>
      </c>
      <c r="C42" s="5" t="s">
        <v>126</v>
      </c>
      <c r="D42" s="5" t="s">
        <v>265</v>
      </c>
      <c r="E42" s="5" t="s">
        <v>69</v>
      </c>
      <c r="F42" s="5" t="s">
        <v>466</v>
      </c>
      <c r="G42" s="5" t="s">
        <v>14</v>
      </c>
      <c r="H42" s="7">
        <v>1</v>
      </c>
      <c r="I42" s="37">
        <v>48.02</v>
      </c>
      <c r="J42" s="36">
        <f t="shared" si="1"/>
        <v>48.02</v>
      </c>
      <c r="K42" s="7">
        <v>300</v>
      </c>
      <c r="L42" s="5" t="s">
        <v>266</v>
      </c>
      <c r="M42" s="10" t="s">
        <v>465</v>
      </c>
    </row>
    <row r="43" spans="1:13" x14ac:dyDescent="0.25">
      <c r="A43" s="11">
        <v>39</v>
      </c>
      <c r="B43" s="5" t="s">
        <v>111</v>
      </c>
      <c r="C43" s="5" t="s">
        <v>127</v>
      </c>
      <c r="D43" s="5" t="s">
        <v>52</v>
      </c>
      <c r="E43" s="5" t="s">
        <v>102</v>
      </c>
      <c r="F43" s="5" t="s">
        <v>286</v>
      </c>
      <c r="G43" s="5" t="s">
        <v>14</v>
      </c>
      <c r="H43" s="7">
        <v>1</v>
      </c>
      <c r="I43" s="37">
        <v>33.57</v>
      </c>
      <c r="J43" s="36">
        <f t="shared" si="1"/>
        <v>33.57</v>
      </c>
      <c r="K43" s="7">
        <v>1000</v>
      </c>
      <c r="L43" s="5"/>
      <c r="M43" s="10" t="s">
        <v>285</v>
      </c>
    </row>
    <row r="44" spans="1:13" x14ac:dyDescent="0.25">
      <c r="A44" s="11">
        <v>40</v>
      </c>
      <c r="B44" s="5" t="s">
        <v>111</v>
      </c>
      <c r="C44" s="5" t="s">
        <v>128</v>
      </c>
      <c r="D44" s="5" t="s">
        <v>53</v>
      </c>
      <c r="E44" s="5" t="s">
        <v>69</v>
      </c>
      <c r="F44" s="5" t="s">
        <v>210</v>
      </c>
      <c r="G44" s="5" t="s">
        <v>14</v>
      </c>
      <c r="H44" s="7">
        <v>1</v>
      </c>
      <c r="I44" s="37">
        <v>33.270000000000003</v>
      </c>
      <c r="J44" s="36">
        <f t="shared" si="1"/>
        <v>33.270000000000003</v>
      </c>
      <c r="K44" s="7">
        <v>250</v>
      </c>
      <c r="L44" s="5"/>
      <c r="M44" s="10" t="s">
        <v>209</v>
      </c>
    </row>
    <row r="45" spans="1:13" x14ac:dyDescent="0.25">
      <c r="A45" s="11">
        <v>41</v>
      </c>
      <c r="B45" s="5" t="s">
        <v>111</v>
      </c>
      <c r="C45" s="5" t="s">
        <v>129</v>
      </c>
      <c r="D45" s="12" t="s">
        <v>54</v>
      </c>
      <c r="E45" s="5" t="s">
        <v>69</v>
      </c>
      <c r="F45" s="5" t="s">
        <v>376</v>
      </c>
      <c r="G45" s="5" t="s">
        <v>14</v>
      </c>
      <c r="H45" s="7">
        <v>1</v>
      </c>
      <c r="I45" s="37">
        <v>57.36</v>
      </c>
      <c r="J45" s="36">
        <f t="shared" si="1"/>
        <v>57.36</v>
      </c>
      <c r="K45" s="7">
        <v>1000</v>
      </c>
      <c r="L45" s="5"/>
      <c r="M45" s="10" t="s">
        <v>375</v>
      </c>
    </row>
    <row r="46" spans="1:13" x14ac:dyDescent="0.25">
      <c r="A46" s="11">
        <v>42</v>
      </c>
      <c r="B46" s="5" t="s">
        <v>111</v>
      </c>
      <c r="C46" s="5" t="s">
        <v>130</v>
      </c>
      <c r="D46" s="5" t="s">
        <v>55</v>
      </c>
      <c r="E46" s="5" t="s">
        <v>69</v>
      </c>
      <c r="F46" s="5" t="s">
        <v>153</v>
      </c>
      <c r="G46" s="5" t="s">
        <v>14</v>
      </c>
      <c r="H46" s="7">
        <v>1</v>
      </c>
      <c r="I46" s="37">
        <v>141.66999999999999</v>
      </c>
      <c r="J46" s="36">
        <f t="shared" si="1"/>
        <v>141.66999999999999</v>
      </c>
      <c r="K46" s="7">
        <v>200</v>
      </c>
      <c r="L46" s="5"/>
      <c r="M46" s="10" t="s">
        <v>152</v>
      </c>
    </row>
    <row r="47" spans="1:13" x14ac:dyDescent="0.25">
      <c r="A47" s="11">
        <v>43</v>
      </c>
      <c r="B47" s="5" t="s">
        <v>111</v>
      </c>
      <c r="C47" s="5" t="s">
        <v>131</v>
      </c>
      <c r="D47" s="5" t="s">
        <v>279</v>
      </c>
      <c r="E47" s="5" t="s">
        <v>69</v>
      </c>
      <c r="F47" s="5" t="s">
        <v>280</v>
      </c>
      <c r="G47" s="5" t="s">
        <v>14</v>
      </c>
      <c r="H47" s="7">
        <v>1</v>
      </c>
      <c r="I47" s="37">
        <v>17.989999999999998</v>
      </c>
      <c r="J47" s="36">
        <f t="shared" si="1"/>
        <v>17.989999999999998</v>
      </c>
      <c r="K47" s="7">
        <v>300</v>
      </c>
      <c r="L47" s="5" t="s">
        <v>467</v>
      </c>
      <c r="M47" s="10" t="s">
        <v>284</v>
      </c>
    </row>
    <row r="48" spans="1:13" x14ac:dyDescent="0.25">
      <c r="A48" s="11">
        <v>44</v>
      </c>
      <c r="B48" s="5" t="s">
        <v>111</v>
      </c>
      <c r="C48" s="5" t="s">
        <v>132</v>
      </c>
      <c r="D48" s="5" t="s">
        <v>56</v>
      </c>
      <c r="E48" s="5" t="s">
        <v>69</v>
      </c>
      <c r="F48" s="5" t="s">
        <v>469</v>
      </c>
      <c r="G48" s="5" t="s">
        <v>14</v>
      </c>
      <c r="H48" s="7">
        <v>1</v>
      </c>
      <c r="I48" s="37">
        <v>30.62</v>
      </c>
      <c r="J48" s="36">
        <f t="shared" si="1"/>
        <v>30.62</v>
      </c>
      <c r="K48" s="7">
        <v>160</v>
      </c>
      <c r="L48" s="5" t="s">
        <v>211</v>
      </c>
      <c r="M48" s="10" t="s">
        <v>468</v>
      </c>
    </row>
    <row r="49" spans="1:13" x14ac:dyDescent="0.25">
      <c r="A49" s="11">
        <v>45</v>
      </c>
      <c r="B49" s="5" t="s">
        <v>111</v>
      </c>
      <c r="C49" s="5" t="s">
        <v>133</v>
      </c>
      <c r="D49" s="5" t="s">
        <v>57</v>
      </c>
      <c r="E49" s="5" t="s">
        <v>69</v>
      </c>
      <c r="F49" s="5" t="s">
        <v>208</v>
      </c>
      <c r="G49" s="5" t="s">
        <v>14</v>
      </c>
      <c r="H49" s="7">
        <v>1</v>
      </c>
      <c r="I49" s="37">
        <v>4.67</v>
      </c>
      <c r="J49" s="36">
        <f t="shared" si="1"/>
        <v>4.67</v>
      </c>
      <c r="K49" s="7">
        <v>200</v>
      </c>
      <c r="L49" s="5"/>
      <c r="M49" s="10" t="s">
        <v>207</v>
      </c>
    </row>
    <row r="50" spans="1:13" x14ac:dyDescent="0.25">
      <c r="A50" s="11">
        <v>46</v>
      </c>
      <c r="B50" s="5" t="s">
        <v>111</v>
      </c>
      <c r="C50" s="5" t="s">
        <v>134</v>
      </c>
      <c r="D50" s="5" t="s">
        <v>58</v>
      </c>
      <c r="E50" s="5" t="s">
        <v>69</v>
      </c>
      <c r="F50" s="5" t="s">
        <v>213</v>
      </c>
      <c r="G50" s="5" t="s">
        <v>14</v>
      </c>
      <c r="H50" s="7">
        <v>1</v>
      </c>
      <c r="I50" s="37">
        <v>1.2</v>
      </c>
      <c r="J50" s="36">
        <f t="shared" si="1"/>
        <v>1.2</v>
      </c>
      <c r="K50" s="7">
        <v>75</v>
      </c>
      <c r="L50" s="5" t="s">
        <v>402</v>
      </c>
      <c r="M50" s="10" t="s">
        <v>212</v>
      </c>
    </row>
    <row r="51" spans="1:13" x14ac:dyDescent="0.25">
      <c r="A51" s="11">
        <v>47</v>
      </c>
      <c r="B51" s="5" t="s">
        <v>111</v>
      </c>
      <c r="C51" s="5" t="s">
        <v>135</v>
      </c>
      <c r="D51" s="5" t="s">
        <v>59</v>
      </c>
      <c r="E51" s="5" t="s">
        <v>102</v>
      </c>
      <c r="F51" s="5" t="s">
        <v>150</v>
      </c>
      <c r="G51" s="5" t="s">
        <v>14</v>
      </c>
      <c r="H51" s="7">
        <v>10</v>
      </c>
      <c r="I51" s="37">
        <v>4.78</v>
      </c>
      <c r="J51" s="36">
        <f t="shared" si="1"/>
        <v>47.800000000000004</v>
      </c>
      <c r="K51" s="7">
        <v>200</v>
      </c>
      <c r="L51" s="5" t="s">
        <v>151</v>
      </c>
      <c r="M51" s="8" t="s">
        <v>149</v>
      </c>
    </row>
    <row r="52" spans="1:13" x14ac:dyDescent="0.25">
      <c r="A52" s="11">
        <v>48</v>
      </c>
      <c r="B52" s="5" t="s">
        <v>111</v>
      </c>
      <c r="C52" s="5" t="s">
        <v>136</v>
      </c>
      <c r="D52" s="5" t="s">
        <v>60</v>
      </c>
      <c r="E52" s="5" t="s">
        <v>69</v>
      </c>
      <c r="F52" s="5" t="s">
        <v>155</v>
      </c>
      <c r="G52" s="5" t="s">
        <v>14</v>
      </c>
      <c r="H52" s="7">
        <v>1</v>
      </c>
      <c r="I52" s="37">
        <v>2.76</v>
      </c>
      <c r="J52" s="36">
        <f t="shared" si="1"/>
        <v>2.76</v>
      </c>
      <c r="K52" s="7" t="s">
        <v>15</v>
      </c>
      <c r="L52" s="5"/>
      <c r="M52" s="10" t="s">
        <v>154</v>
      </c>
    </row>
    <row r="53" spans="1:13" x14ac:dyDescent="0.25">
      <c r="A53" s="11">
        <v>49</v>
      </c>
      <c r="B53" s="5" t="s">
        <v>111</v>
      </c>
      <c r="C53" s="5" t="s">
        <v>137</v>
      </c>
      <c r="D53" s="5" t="s">
        <v>61</v>
      </c>
      <c r="E53" s="5" t="s">
        <v>69</v>
      </c>
      <c r="F53" s="5" t="s">
        <v>215</v>
      </c>
      <c r="G53" s="5" t="s">
        <v>14</v>
      </c>
      <c r="H53" s="7">
        <v>4</v>
      </c>
      <c r="I53" s="37">
        <v>0.39</v>
      </c>
      <c r="J53" s="36">
        <f t="shared" si="1"/>
        <v>1.56</v>
      </c>
      <c r="K53" s="7" t="s">
        <v>15</v>
      </c>
      <c r="L53" s="5" t="s">
        <v>403</v>
      </c>
      <c r="M53" s="10" t="s">
        <v>214</v>
      </c>
    </row>
    <row r="54" spans="1:13" x14ac:dyDescent="0.25">
      <c r="A54" s="11">
        <v>50</v>
      </c>
      <c r="B54" s="5" t="s">
        <v>111</v>
      </c>
      <c r="C54" s="5" t="s">
        <v>138</v>
      </c>
      <c r="D54" s="5" t="s">
        <v>62</v>
      </c>
      <c r="E54" s="5" t="s">
        <v>69</v>
      </c>
      <c r="F54" s="5" t="s">
        <v>146</v>
      </c>
      <c r="G54" s="5" t="s">
        <v>14</v>
      </c>
      <c r="H54" s="7">
        <v>1</v>
      </c>
      <c r="I54" s="37">
        <v>565.85</v>
      </c>
      <c r="J54" s="36">
        <f t="shared" si="1"/>
        <v>565.85</v>
      </c>
      <c r="K54" s="7">
        <v>200</v>
      </c>
      <c r="L54" s="5" t="s">
        <v>470</v>
      </c>
      <c r="M54" s="10" t="s">
        <v>145</v>
      </c>
    </row>
    <row r="55" spans="1:13" x14ac:dyDescent="0.25">
      <c r="A55" s="11">
        <v>51</v>
      </c>
      <c r="B55" s="5" t="s">
        <v>93</v>
      </c>
      <c r="C55" s="5" t="s">
        <v>174</v>
      </c>
      <c r="D55" s="5" t="s">
        <v>176</v>
      </c>
      <c r="E55" s="5" t="s">
        <v>175</v>
      </c>
      <c r="F55" s="5" t="s">
        <v>177</v>
      </c>
      <c r="G55" s="5" t="s">
        <v>178</v>
      </c>
      <c r="H55" s="7">
        <v>1</v>
      </c>
      <c r="I55" s="37">
        <v>2204</v>
      </c>
      <c r="J55" s="36">
        <f t="shared" si="1"/>
        <v>2204</v>
      </c>
      <c r="K55" s="7">
        <v>290</v>
      </c>
      <c r="L55" s="5"/>
      <c r="M55" s="10" t="s">
        <v>179</v>
      </c>
    </row>
    <row r="56" spans="1:13" x14ac:dyDescent="0.25">
      <c r="A56" s="11">
        <v>52</v>
      </c>
      <c r="B56" s="5" t="s">
        <v>195</v>
      </c>
      <c r="C56" s="5" t="s">
        <v>194</v>
      </c>
      <c r="D56" s="5" t="s">
        <v>195</v>
      </c>
      <c r="E56" s="5" t="s">
        <v>205</v>
      </c>
      <c r="F56" s="5" t="s">
        <v>69</v>
      </c>
      <c r="G56" s="5" t="s">
        <v>205</v>
      </c>
      <c r="H56" s="7">
        <v>1</v>
      </c>
      <c r="I56" s="37">
        <v>4974.8</v>
      </c>
      <c r="J56" s="36">
        <f t="shared" si="1"/>
        <v>4974.8</v>
      </c>
      <c r="K56" s="7" t="s">
        <v>15</v>
      </c>
      <c r="L56" s="5" t="s">
        <v>206</v>
      </c>
      <c r="M56" s="5" t="s">
        <v>15</v>
      </c>
    </row>
    <row r="57" spans="1:13" x14ac:dyDescent="0.25">
      <c r="A57" s="11">
        <v>53</v>
      </c>
      <c r="B57" s="5" t="s">
        <v>195</v>
      </c>
      <c r="C57" s="5" t="s">
        <v>196</v>
      </c>
      <c r="D57" s="5" t="s">
        <v>204</v>
      </c>
      <c r="E57" s="5" t="s">
        <v>69</v>
      </c>
      <c r="F57" s="5" t="s">
        <v>69</v>
      </c>
      <c r="G57" s="5" t="s">
        <v>203</v>
      </c>
      <c r="H57" s="7">
        <v>2</v>
      </c>
      <c r="I57" s="37">
        <v>80.28</v>
      </c>
      <c r="J57" s="36">
        <f t="shared" si="1"/>
        <v>160.56</v>
      </c>
      <c r="K57" s="7" t="s">
        <v>15</v>
      </c>
      <c r="L57" s="5" t="s">
        <v>472</v>
      </c>
      <c r="M57" s="10" t="s">
        <v>471</v>
      </c>
    </row>
    <row r="58" spans="1:13" x14ac:dyDescent="0.25">
      <c r="A58" s="11">
        <v>54</v>
      </c>
      <c r="B58" s="5" t="s">
        <v>195</v>
      </c>
      <c r="C58" s="5" t="s">
        <v>198</v>
      </c>
      <c r="D58" s="5" t="s">
        <v>199</v>
      </c>
      <c r="E58" s="5" t="s">
        <v>69</v>
      </c>
      <c r="F58" s="5" t="s">
        <v>102</v>
      </c>
      <c r="G58" s="5" t="s">
        <v>203</v>
      </c>
      <c r="H58" s="7">
        <v>2</v>
      </c>
      <c r="I58" s="37">
        <v>16.989999999999998</v>
      </c>
      <c r="J58" s="36">
        <f t="shared" si="1"/>
        <v>33.979999999999997</v>
      </c>
      <c r="K58" s="7" t="s">
        <v>15</v>
      </c>
      <c r="L58" s="5" t="s">
        <v>404</v>
      </c>
      <c r="M58" s="10" t="s">
        <v>202</v>
      </c>
    </row>
    <row r="59" spans="1:13" x14ac:dyDescent="0.25">
      <c r="A59" s="11">
        <v>55</v>
      </c>
      <c r="B59" s="5" t="s">
        <v>195</v>
      </c>
      <c r="C59" s="5" t="s">
        <v>200</v>
      </c>
      <c r="D59" s="5" t="s">
        <v>201</v>
      </c>
      <c r="E59" s="5" t="s">
        <v>197</v>
      </c>
      <c r="F59" s="6">
        <v>171708</v>
      </c>
      <c r="G59" s="5" t="s">
        <v>203</v>
      </c>
      <c r="H59" s="7">
        <v>2</v>
      </c>
      <c r="I59" s="37">
        <v>13.95</v>
      </c>
      <c r="J59" s="36">
        <f t="shared" si="1"/>
        <v>27.9</v>
      </c>
      <c r="K59" s="7" t="s">
        <v>15</v>
      </c>
      <c r="L59" s="5" t="s">
        <v>405</v>
      </c>
      <c r="M59" s="10" t="s">
        <v>473</v>
      </c>
    </row>
    <row r="60" spans="1:13" x14ac:dyDescent="0.25">
      <c r="A60" s="11">
        <v>56</v>
      </c>
      <c r="B60" s="5" t="s">
        <v>93</v>
      </c>
      <c r="C60" s="5" t="s">
        <v>216</v>
      </c>
      <c r="D60" s="5" t="s">
        <v>444</v>
      </c>
      <c r="E60" s="5" t="s">
        <v>475</v>
      </c>
      <c r="F60" s="5" t="s">
        <v>69</v>
      </c>
      <c r="G60" s="5" t="s">
        <v>276</v>
      </c>
      <c r="H60" s="7">
        <v>1</v>
      </c>
      <c r="I60" s="37">
        <v>1780.39</v>
      </c>
      <c r="J60" s="36">
        <f t="shared" si="1"/>
        <v>1780.39</v>
      </c>
      <c r="K60" s="7">
        <v>300</v>
      </c>
      <c r="L60" s="5" t="s">
        <v>474</v>
      </c>
      <c r="M60" s="5" t="s">
        <v>15</v>
      </c>
    </row>
    <row r="61" spans="1:13" x14ac:dyDescent="0.25">
      <c r="A61" s="11">
        <v>57</v>
      </c>
      <c r="B61" s="5" t="s">
        <v>93</v>
      </c>
      <c r="C61" s="5" t="s">
        <v>217</v>
      </c>
      <c r="D61" s="29" t="s">
        <v>567</v>
      </c>
      <c r="E61" s="5" t="s">
        <v>476</v>
      </c>
      <c r="F61" s="5" t="s">
        <v>69</v>
      </c>
      <c r="G61" s="5" t="s">
        <v>70</v>
      </c>
      <c r="H61" s="7">
        <v>1</v>
      </c>
      <c r="I61" s="35">
        <f>'Pump Adapters'!J7/2</f>
        <v>227.16499999999999</v>
      </c>
      <c r="J61" s="36">
        <f t="shared" si="1"/>
        <v>227.16499999999999</v>
      </c>
      <c r="K61" s="7" t="s">
        <v>218</v>
      </c>
      <c r="L61" s="5" t="s">
        <v>183</v>
      </c>
      <c r="M61" s="5" t="s">
        <v>15</v>
      </c>
    </row>
    <row r="62" spans="1:13" x14ac:dyDescent="0.25">
      <c r="A62" s="11">
        <v>58</v>
      </c>
      <c r="B62" s="5" t="s">
        <v>93</v>
      </c>
      <c r="C62" s="5" t="s">
        <v>219</v>
      </c>
      <c r="D62" s="29" t="s">
        <v>568</v>
      </c>
      <c r="E62" s="5" t="s">
        <v>476</v>
      </c>
      <c r="F62" s="5" t="s">
        <v>69</v>
      </c>
      <c r="G62" s="5" t="s">
        <v>70</v>
      </c>
      <c r="H62" s="7">
        <v>1</v>
      </c>
      <c r="I62" s="35">
        <f>'Pump Adapters'!J7/2</f>
        <v>227.16499999999999</v>
      </c>
      <c r="J62" s="36">
        <f t="shared" si="1"/>
        <v>227.16499999999999</v>
      </c>
      <c r="K62" s="7" t="s">
        <v>218</v>
      </c>
      <c r="L62" s="5" t="s">
        <v>183</v>
      </c>
      <c r="M62" s="5" t="s">
        <v>15</v>
      </c>
    </row>
    <row r="63" spans="1:13" x14ac:dyDescent="0.25">
      <c r="A63" s="11">
        <v>59</v>
      </c>
      <c r="B63" s="5" t="s">
        <v>477</v>
      </c>
      <c r="C63" s="5" t="s">
        <v>478</v>
      </c>
      <c r="D63" s="5" t="s">
        <v>234</v>
      </c>
      <c r="E63" s="5" t="s">
        <v>232</v>
      </c>
      <c r="F63" s="5" t="s">
        <v>236</v>
      </c>
      <c r="G63" s="5" t="s">
        <v>232</v>
      </c>
      <c r="H63" s="7">
        <v>1</v>
      </c>
      <c r="I63" s="37">
        <v>846.07</v>
      </c>
      <c r="J63" s="36">
        <f t="shared" si="1"/>
        <v>846.07</v>
      </c>
      <c r="K63" s="7">
        <v>250</v>
      </c>
      <c r="L63" s="5" t="s">
        <v>624</v>
      </c>
      <c r="M63" s="10" t="s">
        <v>235</v>
      </c>
    </row>
    <row r="64" spans="1:13" x14ac:dyDescent="0.25">
      <c r="A64" s="11">
        <v>60</v>
      </c>
      <c r="B64" s="5" t="s">
        <v>93</v>
      </c>
      <c r="C64" s="5" t="s">
        <v>225</v>
      </c>
      <c r="D64" s="5" t="s">
        <v>484</v>
      </c>
      <c r="E64" s="5" t="s">
        <v>220</v>
      </c>
      <c r="F64" s="5" t="s">
        <v>485</v>
      </c>
      <c r="G64" s="5" t="s">
        <v>14</v>
      </c>
      <c r="H64" s="7">
        <v>1</v>
      </c>
      <c r="I64" s="37">
        <v>10.36</v>
      </c>
      <c r="J64" s="37">
        <f t="shared" si="1"/>
        <v>10.36</v>
      </c>
      <c r="K64" s="7">
        <v>1000</v>
      </c>
      <c r="L64" s="5"/>
      <c r="M64" s="10" t="s">
        <v>483</v>
      </c>
    </row>
    <row r="65" spans="1:13" x14ac:dyDescent="0.25">
      <c r="A65" s="11">
        <v>61</v>
      </c>
      <c r="B65" s="5" t="s">
        <v>93</v>
      </c>
      <c r="C65" s="5" t="s">
        <v>226</v>
      </c>
      <c r="D65" s="5" t="s">
        <v>429</v>
      </c>
      <c r="E65" s="5" t="s">
        <v>220</v>
      </c>
      <c r="F65" s="5" t="s">
        <v>482</v>
      </c>
      <c r="G65" s="5" t="s">
        <v>14</v>
      </c>
      <c r="H65" s="7">
        <v>1</v>
      </c>
      <c r="I65" s="37">
        <v>55.49</v>
      </c>
      <c r="J65" s="37">
        <f t="shared" si="1"/>
        <v>55.49</v>
      </c>
      <c r="K65" s="7">
        <v>300</v>
      </c>
      <c r="L65" s="5"/>
      <c r="M65" s="10" t="s">
        <v>481</v>
      </c>
    </row>
    <row r="66" spans="1:13" x14ac:dyDescent="0.25">
      <c r="A66" s="11">
        <v>62</v>
      </c>
      <c r="B66" s="5" t="s">
        <v>93</v>
      </c>
      <c r="C66" s="5" t="s">
        <v>227</v>
      </c>
      <c r="D66" s="5" t="s">
        <v>222</v>
      </c>
      <c r="E66" s="5" t="s">
        <v>220</v>
      </c>
      <c r="F66" s="5" t="s">
        <v>223</v>
      </c>
      <c r="G66" s="5" t="s">
        <v>14</v>
      </c>
      <c r="H66" s="7">
        <v>1</v>
      </c>
      <c r="I66" s="37">
        <v>4.03</v>
      </c>
      <c r="J66" s="37">
        <f t="shared" si="1"/>
        <v>4.03</v>
      </c>
      <c r="K66" s="7">
        <v>300</v>
      </c>
      <c r="L66" s="5" t="s">
        <v>221</v>
      </c>
      <c r="M66" s="10" t="s">
        <v>224</v>
      </c>
    </row>
    <row r="67" spans="1:13" x14ac:dyDescent="0.25">
      <c r="A67" s="11">
        <v>63</v>
      </c>
      <c r="B67" s="5" t="s">
        <v>93</v>
      </c>
      <c r="C67" s="5" t="s">
        <v>228</v>
      </c>
      <c r="D67" s="5" t="s">
        <v>480</v>
      </c>
      <c r="E67" s="5" t="s">
        <v>102</v>
      </c>
      <c r="F67" s="5" t="s">
        <v>282</v>
      </c>
      <c r="G67" s="5" t="s">
        <v>14</v>
      </c>
      <c r="H67" s="7">
        <v>3</v>
      </c>
      <c r="I67" s="37">
        <v>2.04</v>
      </c>
      <c r="J67" s="37">
        <f t="shared" si="1"/>
        <v>6.12</v>
      </c>
      <c r="K67" s="7">
        <v>315</v>
      </c>
      <c r="L67" s="5"/>
      <c r="M67" s="10" t="s">
        <v>281</v>
      </c>
    </row>
    <row r="68" spans="1:13" x14ac:dyDescent="0.25">
      <c r="A68" s="11">
        <v>64</v>
      </c>
      <c r="B68" s="5" t="s">
        <v>477</v>
      </c>
      <c r="C68" s="5" t="s">
        <v>479</v>
      </c>
      <c r="D68" s="5" t="s">
        <v>229</v>
      </c>
      <c r="E68" s="5" t="s">
        <v>233</v>
      </c>
      <c r="F68" s="5" t="s">
        <v>231</v>
      </c>
      <c r="G68" s="5" t="s">
        <v>232</v>
      </c>
      <c r="H68" s="7">
        <v>1</v>
      </c>
      <c r="I68" s="37">
        <v>970.02</v>
      </c>
      <c r="J68" s="37">
        <f t="shared" si="1"/>
        <v>970.02</v>
      </c>
      <c r="K68" s="7">
        <v>232</v>
      </c>
      <c r="L68" s="5"/>
      <c r="M68" s="10" t="s">
        <v>230</v>
      </c>
    </row>
    <row r="69" spans="1:13" x14ac:dyDescent="0.25">
      <c r="A69" s="11">
        <v>65</v>
      </c>
      <c r="B69" s="5" t="s">
        <v>93</v>
      </c>
      <c r="C69" s="5" t="s">
        <v>616</v>
      </c>
      <c r="D69" s="5" t="s">
        <v>238</v>
      </c>
      <c r="E69" s="5" t="s">
        <v>69</v>
      </c>
      <c r="F69" s="5" t="s">
        <v>488</v>
      </c>
      <c r="G69" s="5" t="s">
        <v>14</v>
      </c>
      <c r="H69" s="7">
        <v>6</v>
      </c>
      <c r="I69" s="37">
        <v>10.02</v>
      </c>
      <c r="J69" s="37">
        <f t="shared" ref="J69:J100" si="2">H69*I69</f>
        <v>60.12</v>
      </c>
      <c r="K69" s="7">
        <v>150</v>
      </c>
      <c r="L69" s="5" t="s">
        <v>487</v>
      </c>
      <c r="M69" s="10" t="s">
        <v>486</v>
      </c>
    </row>
    <row r="70" spans="1:13" x14ac:dyDescent="0.25">
      <c r="A70" s="11">
        <v>66</v>
      </c>
      <c r="B70" s="5" t="s">
        <v>93</v>
      </c>
      <c r="C70" s="5" t="s">
        <v>237</v>
      </c>
      <c r="D70" s="5" t="s">
        <v>242</v>
      </c>
      <c r="E70" s="5" t="s">
        <v>69</v>
      </c>
      <c r="F70" s="5" t="s">
        <v>240</v>
      </c>
      <c r="G70" s="5" t="s">
        <v>14</v>
      </c>
      <c r="H70" s="7">
        <v>1</v>
      </c>
      <c r="I70" s="37">
        <v>91.72</v>
      </c>
      <c r="J70" s="37">
        <f t="shared" si="2"/>
        <v>91.72</v>
      </c>
      <c r="K70" s="7" t="s">
        <v>218</v>
      </c>
      <c r="L70" s="5"/>
      <c r="M70" s="10" t="s">
        <v>239</v>
      </c>
    </row>
    <row r="71" spans="1:13" x14ac:dyDescent="0.25">
      <c r="A71" s="11">
        <v>67</v>
      </c>
      <c r="B71" s="5" t="s">
        <v>93</v>
      </c>
      <c r="C71" s="5" t="s">
        <v>241</v>
      </c>
      <c r="D71" s="5" t="s">
        <v>245</v>
      </c>
      <c r="E71" s="5" t="s">
        <v>69</v>
      </c>
      <c r="F71" s="5" t="s">
        <v>244</v>
      </c>
      <c r="G71" s="5" t="s">
        <v>14</v>
      </c>
      <c r="H71" s="7">
        <v>1</v>
      </c>
      <c r="I71" s="37">
        <v>86.27</v>
      </c>
      <c r="J71" s="37">
        <f t="shared" si="2"/>
        <v>86.27</v>
      </c>
      <c r="K71" s="7">
        <v>200</v>
      </c>
      <c r="L71" s="5"/>
      <c r="M71" s="10" t="s">
        <v>243</v>
      </c>
    </row>
    <row r="72" spans="1:13" x14ac:dyDescent="0.25">
      <c r="A72" s="11">
        <v>68</v>
      </c>
      <c r="B72" s="5" t="s">
        <v>93</v>
      </c>
      <c r="C72" s="5" t="s">
        <v>246</v>
      </c>
      <c r="D72" s="5" t="s">
        <v>249</v>
      </c>
      <c r="E72" s="5" t="s">
        <v>69</v>
      </c>
      <c r="F72" s="5" t="s">
        <v>248</v>
      </c>
      <c r="G72" s="5" t="s">
        <v>14</v>
      </c>
      <c r="H72" s="7">
        <v>3</v>
      </c>
      <c r="I72" s="37">
        <v>8.0399999999999991</v>
      </c>
      <c r="J72" s="37">
        <f t="shared" si="2"/>
        <v>24.119999999999997</v>
      </c>
      <c r="K72" s="7">
        <v>250</v>
      </c>
      <c r="L72" s="5"/>
      <c r="M72" s="10" t="s">
        <v>247</v>
      </c>
    </row>
    <row r="73" spans="1:13" x14ac:dyDescent="0.25">
      <c r="A73" s="11">
        <v>69</v>
      </c>
      <c r="B73" s="5" t="s">
        <v>93</v>
      </c>
      <c r="C73" s="5" t="s">
        <v>250</v>
      </c>
      <c r="D73" s="5" t="s">
        <v>252</v>
      </c>
      <c r="E73" s="5" t="s">
        <v>69</v>
      </c>
      <c r="F73" s="5" t="s">
        <v>254</v>
      </c>
      <c r="G73" s="5" t="s">
        <v>14</v>
      </c>
      <c r="H73" s="7">
        <v>1</v>
      </c>
      <c r="I73" s="37">
        <v>7.85</v>
      </c>
      <c r="J73" s="37">
        <f t="shared" si="2"/>
        <v>7.85</v>
      </c>
      <c r="K73" s="7" t="s">
        <v>218</v>
      </c>
      <c r="L73" s="5"/>
      <c r="M73" s="10" t="s">
        <v>253</v>
      </c>
    </row>
    <row r="74" spans="1:13" x14ac:dyDescent="0.25">
      <c r="A74" s="11">
        <v>70</v>
      </c>
      <c r="B74" s="5" t="s">
        <v>93</v>
      </c>
      <c r="C74" s="5" t="s">
        <v>251</v>
      </c>
      <c r="D74" s="5" t="s">
        <v>55</v>
      </c>
      <c r="E74" s="5" t="s">
        <v>102</v>
      </c>
      <c r="F74" s="5" t="s">
        <v>256</v>
      </c>
      <c r="G74" s="5" t="s">
        <v>14</v>
      </c>
      <c r="H74" s="7">
        <v>2</v>
      </c>
      <c r="I74" s="37">
        <v>519</v>
      </c>
      <c r="J74" s="37">
        <f t="shared" si="2"/>
        <v>1038</v>
      </c>
      <c r="K74" s="7">
        <v>350</v>
      </c>
      <c r="L74" s="5"/>
      <c r="M74" s="10" t="s">
        <v>255</v>
      </c>
    </row>
    <row r="75" spans="1:13" x14ac:dyDescent="0.25">
      <c r="A75" s="11">
        <v>71</v>
      </c>
      <c r="B75" s="5" t="s">
        <v>111</v>
      </c>
      <c r="C75" s="5" t="s">
        <v>139</v>
      </c>
      <c r="D75" s="5" t="s">
        <v>260</v>
      </c>
      <c r="E75" s="5" t="s">
        <v>69</v>
      </c>
      <c r="F75" s="5" t="s">
        <v>259</v>
      </c>
      <c r="G75" s="5" t="s">
        <v>14</v>
      </c>
      <c r="H75" s="7">
        <v>2</v>
      </c>
      <c r="I75" s="37">
        <v>42.96</v>
      </c>
      <c r="J75" s="37">
        <f t="shared" si="2"/>
        <v>85.92</v>
      </c>
      <c r="K75" s="7" t="s">
        <v>15</v>
      </c>
      <c r="L75" s="5"/>
      <c r="M75" s="10" t="s">
        <v>258</v>
      </c>
    </row>
    <row r="76" spans="1:13" x14ac:dyDescent="0.25">
      <c r="A76" s="11">
        <v>72</v>
      </c>
      <c r="B76" s="5" t="s">
        <v>195</v>
      </c>
      <c r="C76" s="5" t="s">
        <v>264</v>
      </c>
      <c r="D76" s="5" t="s">
        <v>263</v>
      </c>
      <c r="E76" s="5" t="s">
        <v>69</v>
      </c>
      <c r="F76" s="5" t="s">
        <v>262</v>
      </c>
      <c r="G76" s="5" t="s">
        <v>14</v>
      </c>
      <c r="H76" s="7">
        <v>4</v>
      </c>
      <c r="I76" s="37">
        <v>7.76</v>
      </c>
      <c r="J76" s="37">
        <f t="shared" si="2"/>
        <v>31.04</v>
      </c>
      <c r="K76" s="7" t="s">
        <v>15</v>
      </c>
      <c r="L76" s="5" t="s">
        <v>314</v>
      </c>
      <c r="M76" s="10" t="s">
        <v>261</v>
      </c>
    </row>
    <row r="77" spans="1:13" x14ac:dyDescent="0.25">
      <c r="A77" s="11">
        <v>73</v>
      </c>
      <c r="B77" s="5" t="s">
        <v>73</v>
      </c>
      <c r="C77" s="5" t="s">
        <v>288</v>
      </c>
      <c r="D77" s="5" t="s">
        <v>407</v>
      </c>
      <c r="E77" s="5" t="s">
        <v>102</v>
      </c>
      <c r="F77" s="5" t="s">
        <v>290</v>
      </c>
      <c r="G77" s="5" t="s">
        <v>14</v>
      </c>
      <c r="H77" s="7">
        <v>8</v>
      </c>
      <c r="I77" s="37">
        <v>0.39</v>
      </c>
      <c r="J77" s="37">
        <f t="shared" si="2"/>
        <v>3.12</v>
      </c>
      <c r="K77" s="7" t="s">
        <v>15</v>
      </c>
      <c r="L77" s="5" t="s">
        <v>406</v>
      </c>
      <c r="M77" s="10" t="s">
        <v>289</v>
      </c>
    </row>
    <row r="78" spans="1:13" x14ac:dyDescent="0.25">
      <c r="A78" s="11">
        <v>74</v>
      </c>
      <c r="B78" s="5" t="s">
        <v>73</v>
      </c>
      <c r="C78" s="5" t="s">
        <v>294</v>
      </c>
      <c r="D78" s="5" t="s">
        <v>293</v>
      </c>
      <c r="E78" s="5" t="s">
        <v>102</v>
      </c>
      <c r="F78" s="5" t="s">
        <v>292</v>
      </c>
      <c r="G78" s="5" t="s">
        <v>14</v>
      </c>
      <c r="H78" s="7">
        <v>4</v>
      </c>
      <c r="I78" s="37">
        <v>3.47</v>
      </c>
      <c r="J78" s="37">
        <f t="shared" si="2"/>
        <v>13.88</v>
      </c>
      <c r="K78" s="7" t="s">
        <v>15</v>
      </c>
      <c r="L78" s="5"/>
      <c r="M78" s="10" t="s">
        <v>291</v>
      </c>
    </row>
    <row r="79" spans="1:13" x14ac:dyDescent="0.25">
      <c r="A79" s="11">
        <v>75</v>
      </c>
      <c r="B79" s="5" t="s">
        <v>73</v>
      </c>
      <c r="C79" s="5" t="s">
        <v>297</v>
      </c>
      <c r="D79" s="5" t="s">
        <v>298</v>
      </c>
      <c r="E79" s="5" t="s">
        <v>69</v>
      </c>
      <c r="F79" s="5" t="s">
        <v>296</v>
      </c>
      <c r="G79" s="5" t="s">
        <v>14</v>
      </c>
      <c r="H79" s="7">
        <v>4</v>
      </c>
      <c r="I79" s="37">
        <v>0.49719999999999998</v>
      </c>
      <c r="J79" s="37">
        <f t="shared" si="2"/>
        <v>1.9887999999999999</v>
      </c>
      <c r="K79" s="7" t="s">
        <v>15</v>
      </c>
      <c r="L79" s="5" t="s">
        <v>408</v>
      </c>
      <c r="M79" s="10" t="s">
        <v>295</v>
      </c>
    </row>
    <row r="80" spans="1:13" x14ac:dyDescent="0.25">
      <c r="A80" s="11">
        <v>76</v>
      </c>
      <c r="B80" s="5" t="s">
        <v>73</v>
      </c>
      <c r="C80" s="5" t="s">
        <v>299</v>
      </c>
      <c r="D80" s="5" t="s">
        <v>313</v>
      </c>
      <c r="E80" s="5" t="s">
        <v>69</v>
      </c>
      <c r="F80" s="5" t="s">
        <v>312</v>
      </c>
      <c r="G80" s="5" t="s">
        <v>14</v>
      </c>
      <c r="H80" s="7">
        <v>4</v>
      </c>
      <c r="I80" s="37">
        <v>1.7</v>
      </c>
      <c r="J80" s="37">
        <f t="shared" si="2"/>
        <v>6.8</v>
      </c>
      <c r="K80" s="7" t="s">
        <v>15</v>
      </c>
      <c r="L80" s="5" t="s">
        <v>409</v>
      </c>
      <c r="M80" s="10" t="s">
        <v>315</v>
      </c>
    </row>
    <row r="81" spans="1:13" x14ac:dyDescent="0.25">
      <c r="A81" s="11">
        <v>77</v>
      </c>
      <c r="B81" s="5" t="s">
        <v>73</v>
      </c>
      <c r="C81" s="5" t="s">
        <v>302</v>
      </c>
      <c r="D81" s="5" t="s">
        <v>303</v>
      </c>
      <c r="E81" s="5" t="s">
        <v>69</v>
      </c>
      <c r="F81" s="5" t="s">
        <v>301</v>
      </c>
      <c r="G81" s="5" t="s">
        <v>14</v>
      </c>
      <c r="H81" s="7">
        <v>8</v>
      </c>
      <c r="I81" s="37">
        <v>0.41</v>
      </c>
      <c r="J81" s="37">
        <f t="shared" si="2"/>
        <v>3.28</v>
      </c>
      <c r="K81" s="7" t="s">
        <v>15</v>
      </c>
      <c r="L81" s="5" t="s">
        <v>492</v>
      </c>
      <c r="M81" s="10" t="s">
        <v>300</v>
      </c>
    </row>
    <row r="82" spans="1:13" x14ac:dyDescent="0.25">
      <c r="A82" s="11">
        <v>78</v>
      </c>
      <c r="B82" s="5" t="s">
        <v>73</v>
      </c>
      <c r="C82" s="5" t="s">
        <v>306</v>
      </c>
      <c r="D82" s="5" t="s">
        <v>307</v>
      </c>
      <c r="E82" s="5" t="s">
        <v>69</v>
      </c>
      <c r="F82" s="5" t="s">
        <v>305</v>
      </c>
      <c r="G82" s="5" t="s">
        <v>14</v>
      </c>
      <c r="H82" s="7">
        <v>8</v>
      </c>
      <c r="I82" s="37">
        <v>1.01</v>
      </c>
      <c r="J82" s="37">
        <f t="shared" si="2"/>
        <v>8.08</v>
      </c>
      <c r="K82" s="7" t="s">
        <v>15</v>
      </c>
      <c r="L82" s="5" t="s">
        <v>410</v>
      </c>
      <c r="M82" s="10" t="s">
        <v>304</v>
      </c>
    </row>
    <row r="83" spans="1:13" x14ac:dyDescent="0.25">
      <c r="A83" s="11">
        <v>79</v>
      </c>
      <c r="B83" s="5" t="s">
        <v>73</v>
      </c>
      <c r="C83" s="5" t="s">
        <v>311</v>
      </c>
      <c r="D83" s="5" t="s">
        <v>310</v>
      </c>
      <c r="E83" s="5" t="s">
        <v>69</v>
      </c>
      <c r="F83" s="5" t="s">
        <v>309</v>
      </c>
      <c r="G83" s="5" t="s">
        <v>14</v>
      </c>
      <c r="H83" s="7">
        <v>8</v>
      </c>
      <c r="I83" s="37">
        <v>0.3</v>
      </c>
      <c r="J83" s="37">
        <f t="shared" si="2"/>
        <v>2.4</v>
      </c>
      <c r="K83" s="7" t="s">
        <v>15</v>
      </c>
      <c r="L83" s="5" t="s">
        <v>411</v>
      </c>
      <c r="M83" s="10" t="s">
        <v>308</v>
      </c>
    </row>
    <row r="84" spans="1:13" x14ac:dyDescent="0.25">
      <c r="A84" s="11">
        <v>80</v>
      </c>
      <c r="B84" s="5" t="s">
        <v>73</v>
      </c>
      <c r="C84" s="5" t="s">
        <v>316</v>
      </c>
      <c r="D84" s="5" t="s">
        <v>320</v>
      </c>
      <c r="E84" s="5" t="s">
        <v>69</v>
      </c>
      <c r="F84" s="5" t="s">
        <v>321</v>
      </c>
      <c r="G84" s="5" t="s">
        <v>14</v>
      </c>
      <c r="H84" s="7">
        <v>8</v>
      </c>
      <c r="I84" s="37">
        <v>1.87</v>
      </c>
      <c r="J84" s="37">
        <f t="shared" si="2"/>
        <v>14.96</v>
      </c>
      <c r="K84" s="7" t="s">
        <v>15</v>
      </c>
      <c r="L84" s="5" t="s">
        <v>489</v>
      </c>
      <c r="M84" s="10" t="s">
        <v>374</v>
      </c>
    </row>
    <row r="85" spans="1:13" x14ac:dyDescent="0.25">
      <c r="A85" s="11">
        <v>81</v>
      </c>
      <c r="B85" s="5" t="s">
        <v>73</v>
      </c>
      <c r="C85" s="5" t="s">
        <v>319</v>
      </c>
      <c r="D85" s="5" t="s">
        <v>490</v>
      </c>
      <c r="E85" s="5" t="s">
        <v>69</v>
      </c>
      <c r="F85" s="5" t="s">
        <v>318</v>
      </c>
      <c r="G85" s="5" t="s">
        <v>14</v>
      </c>
      <c r="H85" s="7">
        <v>16</v>
      </c>
      <c r="I85" s="37">
        <v>0.44</v>
      </c>
      <c r="J85" s="37">
        <f t="shared" si="2"/>
        <v>7.04</v>
      </c>
      <c r="K85" s="7" t="s">
        <v>15</v>
      </c>
      <c r="L85" s="5" t="s">
        <v>491</v>
      </c>
      <c r="M85" s="10" t="s">
        <v>317</v>
      </c>
    </row>
    <row r="86" spans="1:13" x14ac:dyDescent="0.25">
      <c r="A86" s="11">
        <v>82</v>
      </c>
      <c r="B86" s="5" t="s">
        <v>93</v>
      </c>
      <c r="C86" s="5" t="s">
        <v>257</v>
      </c>
      <c r="D86" s="5" t="s">
        <v>323</v>
      </c>
      <c r="E86" s="5" t="s">
        <v>69</v>
      </c>
      <c r="F86" s="5" t="s">
        <v>325</v>
      </c>
      <c r="G86" s="5" t="s">
        <v>14</v>
      </c>
      <c r="H86" s="7">
        <v>4</v>
      </c>
      <c r="I86" s="37">
        <v>2.4700000000000002</v>
      </c>
      <c r="J86" s="37">
        <f t="shared" si="2"/>
        <v>9.8800000000000008</v>
      </c>
      <c r="K86" s="7">
        <v>200</v>
      </c>
      <c r="L86" s="5"/>
      <c r="M86" s="10" t="s">
        <v>324</v>
      </c>
    </row>
    <row r="87" spans="1:13" x14ac:dyDescent="0.25">
      <c r="A87" s="11">
        <v>83</v>
      </c>
      <c r="B87" s="5" t="s">
        <v>93</v>
      </c>
      <c r="C87" s="5" t="s">
        <v>267</v>
      </c>
      <c r="D87" s="5" t="s">
        <v>493</v>
      </c>
      <c r="E87" s="5" t="s">
        <v>69</v>
      </c>
      <c r="F87" s="5" t="s">
        <v>328</v>
      </c>
      <c r="G87" s="5" t="s">
        <v>14</v>
      </c>
      <c r="H87" s="7">
        <v>1</v>
      </c>
      <c r="I87" s="37">
        <v>46.85</v>
      </c>
      <c r="J87" s="37">
        <f t="shared" si="2"/>
        <v>46.85</v>
      </c>
      <c r="K87" s="7">
        <v>200</v>
      </c>
      <c r="L87" s="5"/>
      <c r="M87" s="10" t="s">
        <v>326</v>
      </c>
    </row>
    <row r="88" spans="1:13" x14ac:dyDescent="0.25">
      <c r="A88" s="11">
        <v>84</v>
      </c>
      <c r="B88" s="5" t="s">
        <v>93</v>
      </c>
      <c r="C88" s="5" t="s">
        <v>268</v>
      </c>
      <c r="D88" s="5" t="s">
        <v>335</v>
      </c>
      <c r="E88" s="5" t="s">
        <v>69</v>
      </c>
      <c r="F88" s="5" t="s">
        <v>334</v>
      </c>
      <c r="G88" s="5" t="s">
        <v>14</v>
      </c>
      <c r="H88" s="7">
        <v>1</v>
      </c>
      <c r="I88" s="37">
        <v>16.7</v>
      </c>
      <c r="J88" s="37">
        <f t="shared" si="2"/>
        <v>16.7</v>
      </c>
      <c r="K88" s="7">
        <v>260</v>
      </c>
      <c r="L88" s="5" t="s">
        <v>333</v>
      </c>
      <c r="M88" s="10" t="s">
        <v>332</v>
      </c>
    </row>
    <row r="89" spans="1:13" x14ac:dyDescent="0.25">
      <c r="A89" s="11">
        <v>85</v>
      </c>
      <c r="B89" s="5" t="s">
        <v>93</v>
      </c>
      <c r="C89" s="5" t="s">
        <v>322</v>
      </c>
      <c r="D89" s="5" t="s">
        <v>338</v>
      </c>
      <c r="E89" s="5" t="s">
        <v>69</v>
      </c>
      <c r="F89" s="5" t="s">
        <v>341</v>
      </c>
      <c r="G89" s="5" t="s">
        <v>14</v>
      </c>
      <c r="H89" s="7">
        <v>1</v>
      </c>
      <c r="I89" s="37">
        <v>2.15</v>
      </c>
      <c r="J89" s="37">
        <f t="shared" si="2"/>
        <v>2.15</v>
      </c>
      <c r="K89" s="7">
        <v>260</v>
      </c>
      <c r="L89" s="5" t="s">
        <v>340</v>
      </c>
      <c r="M89" s="10" t="s">
        <v>339</v>
      </c>
    </row>
    <row r="90" spans="1:13" x14ac:dyDescent="0.25">
      <c r="A90" s="11">
        <v>86</v>
      </c>
      <c r="B90" s="5" t="s">
        <v>93</v>
      </c>
      <c r="C90" s="5" t="s">
        <v>327</v>
      </c>
      <c r="D90" s="5" t="s">
        <v>344</v>
      </c>
      <c r="E90" s="5" t="s">
        <v>69</v>
      </c>
      <c r="F90" s="5" t="s">
        <v>343</v>
      </c>
      <c r="G90" s="5" t="s">
        <v>14</v>
      </c>
      <c r="H90" s="7">
        <v>1</v>
      </c>
      <c r="I90" s="37">
        <v>8.1999999999999993</v>
      </c>
      <c r="J90" s="37">
        <f t="shared" si="2"/>
        <v>8.1999999999999993</v>
      </c>
      <c r="K90" s="7">
        <v>260</v>
      </c>
      <c r="L90" s="5"/>
      <c r="M90" s="10" t="s">
        <v>342</v>
      </c>
    </row>
    <row r="91" spans="1:13" x14ac:dyDescent="0.25">
      <c r="A91" s="11">
        <v>87</v>
      </c>
      <c r="B91" s="5" t="s">
        <v>93</v>
      </c>
      <c r="C91" s="5" t="s">
        <v>336</v>
      </c>
      <c r="D91" s="5" t="s">
        <v>350</v>
      </c>
      <c r="E91" s="5" t="s">
        <v>69</v>
      </c>
      <c r="F91" s="5" t="s">
        <v>347</v>
      </c>
      <c r="G91" s="5" t="s">
        <v>14</v>
      </c>
      <c r="H91" s="7">
        <v>1</v>
      </c>
      <c r="I91" s="37">
        <v>21.41</v>
      </c>
      <c r="J91" s="37">
        <f t="shared" si="2"/>
        <v>21.41</v>
      </c>
      <c r="K91" s="7">
        <v>300</v>
      </c>
      <c r="L91" s="5" t="s">
        <v>348</v>
      </c>
      <c r="M91" s="10" t="s">
        <v>346</v>
      </c>
    </row>
    <row r="92" spans="1:13" x14ac:dyDescent="0.25">
      <c r="A92" s="11">
        <v>88</v>
      </c>
      <c r="B92" s="5" t="s">
        <v>73</v>
      </c>
      <c r="C92" s="5" t="s">
        <v>353</v>
      </c>
      <c r="D92" s="5" t="s">
        <v>412</v>
      </c>
      <c r="E92" s="5" t="s">
        <v>69</v>
      </c>
      <c r="F92" s="5" t="s">
        <v>351</v>
      </c>
      <c r="G92" s="5" t="s">
        <v>14</v>
      </c>
      <c r="H92" s="7">
        <v>4</v>
      </c>
      <c r="I92" s="37">
        <v>0.72599999999999998</v>
      </c>
      <c r="J92" s="37">
        <f t="shared" si="2"/>
        <v>2.9039999999999999</v>
      </c>
      <c r="K92" s="7" t="s">
        <v>15</v>
      </c>
      <c r="L92" s="5" t="s">
        <v>413</v>
      </c>
      <c r="M92" s="10" t="s">
        <v>356</v>
      </c>
    </row>
    <row r="93" spans="1:13" x14ac:dyDescent="0.25">
      <c r="A93" s="11">
        <v>89</v>
      </c>
      <c r="B93" s="5" t="s">
        <v>73</v>
      </c>
      <c r="C93" s="5" t="s">
        <v>354</v>
      </c>
      <c r="D93" s="5" t="s">
        <v>355</v>
      </c>
      <c r="E93" s="5" t="s">
        <v>69</v>
      </c>
      <c r="F93" s="5" t="s">
        <v>352</v>
      </c>
      <c r="G93" s="5" t="s">
        <v>14</v>
      </c>
      <c r="H93" s="7">
        <v>4</v>
      </c>
      <c r="I93" s="37">
        <v>9.2399999999999996E-2</v>
      </c>
      <c r="J93" s="37">
        <f t="shared" si="2"/>
        <v>0.36959999999999998</v>
      </c>
      <c r="K93" s="7" t="s">
        <v>15</v>
      </c>
      <c r="L93" s="5" t="s">
        <v>414</v>
      </c>
      <c r="M93" s="10" t="s">
        <v>357</v>
      </c>
    </row>
    <row r="94" spans="1:13" x14ac:dyDescent="0.25">
      <c r="A94" s="11">
        <v>90</v>
      </c>
      <c r="B94" s="5" t="s">
        <v>73</v>
      </c>
      <c r="C94" s="5" t="s">
        <v>361</v>
      </c>
      <c r="D94" s="5" t="s">
        <v>360</v>
      </c>
      <c r="E94" s="5" t="s">
        <v>69</v>
      </c>
      <c r="F94" s="5" t="s">
        <v>359</v>
      </c>
      <c r="G94" s="5" t="s">
        <v>14</v>
      </c>
      <c r="H94" s="7">
        <v>6</v>
      </c>
      <c r="I94" s="37">
        <v>2.95</v>
      </c>
      <c r="J94" s="37">
        <f t="shared" si="2"/>
        <v>17.700000000000003</v>
      </c>
      <c r="K94" s="7" t="s">
        <v>15</v>
      </c>
      <c r="L94" s="5" t="s">
        <v>494</v>
      </c>
      <c r="M94" s="10" t="s">
        <v>358</v>
      </c>
    </row>
    <row r="95" spans="1:13" x14ac:dyDescent="0.25">
      <c r="A95" s="11">
        <v>91</v>
      </c>
      <c r="B95" s="5" t="s">
        <v>73</v>
      </c>
      <c r="C95" s="5" t="s">
        <v>362</v>
      </c>
      <c r="D95" s="5" t="s">
        <v>363</v>
      </c>
      <c r="E95" s="5" t="s">
        <v>102</v>
      </c>
      <c r="F95" s="5" t="s">
        <v>365</v>
      </c>
      <c r="G95" s="5" t="s">
        <v>14</v>
      </c>
      <c r="H95" s="7">
        <v>6</v>
      </c>
      <c r="I95" s="37">
        <v>0.22</v>
      </c>
      <c r="J95" s="37">
        <f t="shared" si="2"/>
        <v>1.32</v>
      </c>
      <c r="K95" s="7" t="s">
        <v>15</v>
      </c>
      <c r="L95" s="5" t="s">
        <v>495</v>
      </c>
      <c r="M95" s="10" t="s">
        <v>364</v>
      </c>
    </row>
    <row r="96" spans="1:13" x14ac:dyDescent="0.25">
      <c r="A96" s="11">
        <v>92</v>
      </c>
      <c r="B96" s="5" t="s">
        <v>73</v>
      </c>
      <c r="C96" s="5" t="s">
        <v>368</v>
      </c>
      <c r="D96" s="5" t="s">
        <v>369</v>
      </c>
      <c r="E96" s="5" t="s">
        <v>69</v>
      </c>
      <c r="F96" s="5" t="s">
        <v>367</v>
      </c>
      <c r="G96" s="5" t="s">
        <v>14</v>
      </c>
      <c r="H96" s="7">
        <v>16</v>
      </c>
      <c r="I96" s="37">
        <v>1.97</v>
      </c>
      <c r="J96" s="37">
        <f t="shared" si="2"/>
        <v>31.52</v>
      </c>
      <c r="K96" s="7" t="s">
        <v>15</v>
      </c>
      <c r="L96" s="5" t="s">
        <v>370</v>
      </c>
      <c r="M96" s="10" t="s">
        <v>366</v>
      </c>
    </row>
    <row r="97" spans="1:13" x14ac:dyDescent="0.25">
      <c r="A97" s="11">
        <v>93</v>
      </c>
      <c r="B97" s="5" t="s">
        <v>111</v>
      </c>
      <c r="C97" s="5" t="s">
        <v>140</v>
      </c>
      <c r="D97" s="5" t="s">
        <v>377</v>
      </c>
      <c r="E97" s="5" t="s">
        <v>69</v>
      </c>
      <c r="F97" s="5" t="s">
        <v>379</v>
      </c>
      <c r="G97" s="5" t="s">
        <v>14</v>
      </c>
      <c r="H97" s="7">
        <v>1</v>
      </c>
      <c r="I97" s="37">
        <v>0.58899999999999997</v>
      </c>
      <c r="J97" s="37">
        <f t="shared" si="2"/>
        <v>0.58899999999999997</v>
      </c>
      <c r="K97" s="7">
        <v>75</v>
      </c>
      <c r="L97" s="5" t="s">
        <v>415</v>
      </c>
      <c r="M97" s="10" t="s">
        <v>378</v>
      </c>
    </row>
    <row r="98" spans="1:13" x14ac:dyDescent="0.25">
      <c r="A98" s="11">
        <v>94</v>
      </c>
      <c r="B98" s="5" t="s">
        <v>111</v>
      </c>
      <c r="C98" s="5" t="s">
        <v>618</v>
      </c>
      <c r="D98" s="5" t="s">
        <v>383</v>
      </c>
      <c r="E98" s="5" t="s">
        <v>69</v>
      </c>
      <c r="F98" s="5" t="s">
        <v>382</v>
      </c>
      <c r="G98" s="5" t="s">
        <v>14</v>
      </c>
      <c r="H98" s="7">
        <v>1</v>
      </c>
      <c r="I98" s="37">
        <v>16.5</v>
      </c>
      <c r="J98" s="37">
        <f t="shared" si="2"/>
        <v>16.5</v>
      </c>
      <c r="K98" s="7">
        <v>20</v>
      </c>
      <c r="L98" s="5" t="s">
        <v>381</v>
      </c>
      <c r="M98" s="10" t="s">
        <v>380</v>
      </c>
    </row>
    <row r="99" spans="1:13" x14ac:dyDescent="0.25">
      <c r="A99" s="11">
        <v>95</v>
      </c>
      <c r="B99" s="5" t="s">
        <v>73</v>
      </c>
      <c r="C99" s="5" t="s">
        <v>384</v>
      </c>
      <c r="D99" s="5" t="s">
        <v>416</v>
      </c>
      <c r="E99" s="5" t="s">
        <v>69</v>
      </c>
      <c r="F99" s="5" t="s">
        <v>386</v>
      </c>
      <c r="G99" s="5" t="s">
        <v>14</v>
      </c>
      <c r="H99" s="7">
        <v>6</v>
      </c>
      <c r="I99" s="37">
        <v>1.5</v>
      </c>
      <c r="J99" s="37">
        <f t="shared" si="2"/>
        <v>9</v>
      </c>
      <c r="K99" s="7" t="s">
        <v>15</v>
      </c>
      <c r="L99" s="5" t="s">
        <v>417</v>
      </c>
      <c r="M99" s="10" t="s">
        <v>385</v>
      </c>
    </row>
    <row r="100" spans="1:13" x14ac:dyDescent="0.25">
      <c r="A100" s="11">
        <v>96</v>
      </c>
      <c r="B100" s="5" t="s">
        <v>73</v>
      </c>
      <c r="C100" s="5" t="s">
        <v>615</v>
      </c>
      <c r="D100" s="5" t="s">
        <v>387</v>
      </c>
      <c r="E100" s="5" t="s">
        <v>69</v>
      </c>
      <c r="F100" s="5" t="s">
        <v>389</v>
      </c>
      <c r="G100" s="5" t="s">
        <v>14</v>
      </c>
      <c r="H100" s="7">
        <v>6</v>
      </c>
      <c r="I100" s="37">
        <v>9.6600000000000005E-2</v>
      </c>
      <c r="J100" s="37">
        <f t="shared" si="2"/>
        <v>0.5796</v>
      </c>
      <c r="K100" s="7" t="s">
        <v>15</v>
      </c>
      <c r="L100" s="5" t="s">
        <v>418</v>
      </c>
      <c r="M100" s="10" t="s">
        <v>388</v>
      </c>
    </row>
    <row r="101" spans="1:13" x14ac:dyDescent="0.25">
      <c r="A101" s="11">
        <v>97</v>
      </c>
      <c r="B101" s="5" t="s">
        <v>63</v>
      </c>
      <c r="C101" s="5" t="s">
        <v>68</v>
      </c>
      <c r="D101" s="29" t="s">
        <v>496</v>
      </c>
      <c r="E101" s="5" t="s">
        <v>476</v>
      </c>
      <c r="F101" s="5" t="s">
        <v>69</v>
      </c>
      <c r="G101" s="5" t="s">
        <v>70</v>
      </c>
      <c r="H101" s="7">
        <v>1</v>
      </c>
      <c r="I101" s="35">
        <f>'Sheave Pulley Guard'!J9</f>
        <v>807.5</v>
      </c>
      <c r="J101" s="37">
        <f t="shared" ref="J101:J114" si="3">H101*I101</f>
        <v>807.5</v>
      </c>
      <c r="K101" s="7" t="s">
        <v>15</v>
      </c>
      <c r="L101" s="5"/>
      <c r="M101" s="5" t="s">
        <v>15</v>
      </c>
    </row>
    <row r="102" spans="1:13" x14ac:dyDescent="0.25">
      <c r="A102" s="11">
        <v>98</v>
      </c>
      <c r="B102" s="5" t="s">
        <v>63</v>
      </c>
      <c r="C102" s="5" t="s">
        <v>184</v>
      </c>
      <c r="D102" s="29" t="s">
        <v>680</v>
      </c>
      <c r="E102" s="5" t="s">
        <v>476</v>
      </c>
      <c r="F102" s="5" t="s">
        <v>69</v>
      </c>
      <c r="G102" s="5" t="s">
        <v>70</v>
      </c>
      <c r="H102" s="7">
        <v>1</v>
      </c>
      <c r="I102" s="35">
        <f>'Spring Return Guard'!J19</f>
        <v>238.19940000000003</v>
      </c>
      <c r="J102" s="37">
        <f t="shared" si="3"/>
        <v>238.19940000000003</v>
      </c>
      <c r="K102" s="7" t="s">
        <v>15</v>
      </c>
      <c r="L102" s="5"/>
      <c r="M102" s="5" t="s">
        <v>15</v>
      </c>
    </row>
    <row r="103" spans="1:13" x14ac:dyDescent="0.25">
      <c r="A103" s="11">
        <v>99</v>
      </c>
      <c r="B103" s="5" t="s">
        <v>93</v>
      </c>
      <c r="C103" s="5" t="s">
        <v>337</v>
      </c>
      <c r="D103" s="5" t="s">
        <v>396</v>
      </c>
      <c r="E103" s="5" t="s">
        <v>69</v>
      </c>
      <c r="F103" s="5" t="s">
        <v>395</v>
      </c>
      <c r="G103" s="5" t="s">
        <v>14</v>
      </c>
      <c r="H103" s="7">
        <v>1</v>
      </c>
      <c r="I103" s="35">
        <v>4.55</v>
      </c>
      <c r="J103" s="37">
        <f t="shared" si="3"/>
        <v>4.55</v>
      </c>
      <c r="K103" s="7" t="s">
        <v>15</v>
      </c>
      <c r="L103" s="5"/>
      <c r="M103" s="10" t="s">
        <v>394</v>
      </c>
    </row>
    <row r="104" spans="1:13" x14ac:dyDescent="0.25">
      <c r="A104" s="11">
        <v>100</v>
      </c>
      <c r="B104" s="5" t="s">
        <v>93</v>
      </c>
      <c r="C104" s="5" t="s">
        <v>345</v>
      </c>
      <c r="D104" s="17" t="s">
        <v>424</v>
      </c>
      <c r="E104" s="5" t="s">
        <v>69</v>
      </c>
      <c r="F104" s="5" t="s">
        <v>423</v>
      </c>
      <c r="G104" s="5" t="s">
        <v>14</v>
      </c>
      <c r="H104" s="7">
        <v>1</v>
      </c>
      <c r="I104" s="35">
        <v>89.13</v>
      </c>
      <c r="J104" s="37">
        <f t="shared" si="3"/>
        <v>89.13</v>
      </c>
      <c r="K104" s="7">
        <v>150</v>
      </c>
      <c r="L104" s="5" t="s">
        <v>422</v>
      </c>
      <c r="M104" s="10" t="s">
        <v>421</v>
      </c>
    </row>
    <row r="105" spans="1:13" x14ac:dyDescent="0.25">
      <c r="A105" s="11">
        <v>101</v>
      </c>
      <c r="B105" s="5" t="s">
        <v>93</v>
      </c>
      <c r="C105" s="5" t="s">
        <v>349</v>
      </c>
      <c r="D105" s="29" t="s">
        <v>428</v>
      </c>
      <c r="E105" s="5" t="s">
        <v>476</v>
      </c>
      <c r="F105" s="5" t="s">
        <v>69</v>
      </c>
      <c r="G105" s="5" t="s">
        <v>70</v>
      </c>
      <c r="H105" s="7">
        <v>1</v>
      </c>
      <c r="I105" s="35">
        <f>'WEC Accumulator Mount'!J8</f>
        <v>174</v>
      </c>
      <c r="J105" s="37">
        <f t="shared" si="3"/>
        <v>174</v>
      </c>
      <c r="K105" s="7" t="s">
        <v>15</v>
      </c>
      <c r="L105" s="5"/>
      <c r="M105" s="5" t="s">
        <v>15</v>
      </c>
    </row>
    <row r="106" spans="1:13" x14ac:dyDescent="0.25">
      <c r="A106" s="11">
        <v>102</v>
      </c>
      <c r="B106" s="5" t="s">
        <v>93</v>
      </c>
      <c r="C106" s="5" t="s">
        <v>420</v>
      </c>
      <c r="D106" s="5" t="s">
        <v>433</v>
      </c>
      <c r="E106" s="5" t="s">
        <v>69</v>
      </c>
      <c r="F106" s="5" t="s">
        <v>432</v>
      </c>
      <c r="G106" s="5" t="s">
        <v>14</v>
      </c>
      <c r="H106" s="7">
        <v>1</v>
      </c>
      <c r="I106" s="35">
        <v>35.5</v>
      </c>
      <c r="J106" s="37">
        <f t="shared" si="3"/>
        <v>35.5</v>
      </c>
      <c r="K106" s="7">
        <v>250</v>
      </c>
      <c r="L106" s="5" t="s">
        <v>434</v>
      </c>
      <c r="M106" s="10" t="s">
        <v>431</v>
      </c>
    </row>
    <row r="107" spans="1:13" x14ac:dyDescent="0.25">
      <c r="A107" s="11">
        <v>103</v>
      </c>
      <c r="B107" s="5" t="s">
        <v>93</v>
      </c>
      <c r="C107" s="5" t="s">
        <v>427</v>
      </c>
      <c r="D107" s="5" t="s">
        <v>435</v>
      </c>
      <c r="E107" s="5" t="s">
        <v>102</v>
      </c>
      <c r="F107" s="5" t="s">
        <v>150</v>
      </c>
      <c r="G107" s="5" t="s">
        <v>14</v>
      </c>
      <c r="H107" s="7">
        <v>8</v>
      </c>
      <c r="I107" s="37">
        <v>4.78</v>
      </c>
      <c r="J107" s="37">
        <f t="shared" si="3"/>
        <v>38.24</v>
      </c>
      <c r="K107" s="7">
        <v>200</v>
      </c>
      <c r="L107" s="5" t="s">
        <v>497</v>
      </c>
      <c r="M107" s="10" t="s">
        <v>149</v>
      </c>
    </row>
    <row r="108" spans="1:13" x14ac:dyDescent="0.25">
      <c r="A108" s="11">
        <v>104</v>
      </c>
      <c r="B108" s="5" t="s">
        <v>93</v>
      </c>
      <c r="C108" s="5" t="s">
        <v>430</v>
      </c>
      <c r="D108" s="5" t="s">
        <v>438</v>
      </c>
      <c r="E108" s="5" t="s">
        <v>69</v>
      </c>
      <c r="F108" s="5" t="s">
        <v>440</v>
      </c>
      <c r="G108" s="5" t="s">
        <v>14</v>
      </c>
      <c r="H108" s="7">
        <v>1</v>
      </c>
      <c r="I108" s="37">
        <v>9.4700000000000006</v>
      </c>
      <c r="J108" s="37">
        <f t="shared" si="3"/>
        <v>9.4700000000000006</v>
      </c>
      <c r="K108" s="7">
        <v>300</v>
      </c>
      <c r="L108" s="5"/>
      <c r="M108" s="10" t="s">
        <v>439</v>
      </c>
    </row>
    <row r="109" spans="1:13" x14ac:dyDescent="0.25">
      <c r="A109" s="11">
        <v>105</v>
      </c>
      <c r="B109" s="5" t="s">
        <v>93</v>
      </c>
      <c r="C109" s="5" t="s">
        <v>436</v>
      </c>
      <c r="D109" s="5" t="s">
        <v>441</v>
      </c>
      <c r="E109" s="5" t="s">
        <v>69</v>
      </c>
      <c r="F109" s="5" t="s">
        <v>443</v>
      </c>
      <c r="G109" s="5" t="s">
        <v>14</v>
      </c>
      <c r="H109" s="7">
        <v>1</v>
      </c>
      <c r="I109" s="37">
        <v>9.1199999999999992</v>
      </c>
      <c r="J109" s="37">
        <f t="shared" si="3"/>
        <v>9.1199999999999992</v>
      </c>
      <c r="K109" s="7">
        <v>300</v>
      </c>
      <c r="L109" s="5"/>
      <c r="M109" s="8" t="s">
        <v>442</v>
      </c>
    </row>
    <row r="110" spans="1:13" x14ac:dyDescent="0.25">
      <c r="A110" s="11">
        <v>106</v>
      </c>
      <c r="B110" s="5" t="s">
        <v>95</v>
      </c>
      <c r="C110" s="5" t="s">
        <v>287</v>
      </c>
      <c r="D110" s="5" t="s">
        <v>499</v>
      </c>
      <c r="E110" s="5" t="s">
        <v>498</v>
      </c>
      <c r="F110" s="5" t="s">
        <v>102</v>
      </c>
      <c r="G110" s="5" t="s">
        <v>498</v>
      </c>
      <c r="H110" s="7">
        <v>1</v>
      </c>
      <c r="I110" s="37">
        <v>4150</v>
      </c>
      <c r="J110" s="37">
        <f t="shared" si="3"/>
        <v>4150</v>
      </c>
      <c r="K110" s="7" t="s">
        <v>15</v>
      </c>
      <c r="L110" s="5" t="s">
        <v>500</v>
      </c>
      <c r="M110" s="5" t="s">
        <v>15</v>
      </c>
    </row>
    <row r="111" spans="1:13" x14ac:dyDescent="0.25">
      <c r="A111" s="11">
        <v>107</v>
      </c>
      <c r="B111" s="5" t="s">
        <v>95</v>
      </c>
      <c r="C111" s="5" t="s">
        <v>288</v>
      </c>
      <c r="D111" s="5" t="s">
        <v>445</v>
      </c>
      <c r="E111" s="5" t="s">
        <v>69</v>
      </c>
      <c r="F111" s="5" t="s">
        <v>699</v>
      </c>
      <c r="G111" s="5" t="s">
        <v>14</v>
      </c>
      <c r="H111" s="7">
        <v>1</v>
      </c>
      <c r="I111" s="35">
        <v>126.13</v>
      </c>
      <c r="J111" s="37">
        <f t="shared" si="3"/>
        <v>126.13</v>
      </c>
      <c r="K111" s="7" t="s">
        <v>15</v>
      </c>
      <c r="L111" s="5"/>
      <c r="M111" s="10" t="s">
        <v>698</v>
      </c>
    </row>
    <row r="112" spans="1:13" x14ac:dyDescent="0.25">
      <c r="A112" s="11">
        <v>108</v>
      </c>
      <c r="B112" s="5" t="s">
        <v>477</v>
      </c>
      <c r="C112" s="5" t="s">
        <v>505</v>
      </c>
      <c r="D112" s="5" t="s">
        <v>446</v>
      </c>
      <c r="E112" s="5" t="s">
        <v>501</v>
      </c>
      <c r="F112" s="5" t="s">
        <v>502</v>
      </c>
      <c r="G112" s="5" t="s">
        <v>501</v>
      </c>
      <c r="H112" s="7">
        <v>1</v>
      </c>
      <c r="I112" s="37">
        <v>1059.5</v>
      </c>
      <c r="J112" s="37">
        <f t="shared" si="3"/>
        <v>1059.5</v>
      </c>
      <c r="K112" s="7" t="s">
        <v>15</v>
      </c>
      <c r="L112" s="5" t="s">
        <v>504</v>
      </c>
      <c r="M112" s="10" t="s">
        <v>503</v>
      </c>
    </row>
    <row r="113" spans="1:13" x14ac:dyDescent="0.25">
      <c r="A113" s="11">
        <v>109</v>
      </c>
      <c r="B113" s="5" t="s">
        <v>93</v>
      </c>
      <c r="C113" s="5" t="s">
        <v>437</v>
      </c>
      <c r="D113" s="29" t="s">
        <v>447</v>
      </c>
      <c r="E113" s="5" t="s">
        <v>476</v>
      </c>
      <c r="F113" s="5" t="s">
        <v>69</v>
      </c>
      <c r="G113" s="5" t="s">
        <v>518</v>
      </c>
      <c r="H113" s="7">
        <v>1</v>
      </c>
      <c r="I113" s="35">
        <f>'Pump Mount'!J8</f>
        <v>302</v>
      </c>
      <c r="J113" s="37">
        <f t="shared" si="3"/>
        <v>302</v>
      </c>
      <c r="K113" s="7" t="s">
        <v>15</v>
      </c>
      <c r="L113" s="5" t="s">
        <v>553</v>
      </c>
      <c r="M113" s="44" t="s">
        <v>15</v>
      </c>
    </row>
    <row r="114" spans="1:13" x14ac:dyDescent="0.25">
      <c r="A114" s="11">
        <v>110</v>
      </c>
      <c r="B114" s="5" t="s">
        <v>477</v>
      </c>
      <c r="C114" s="5" t="s">
        <v>575</v>
      </c>
      <c r="D114" s="29" t="s">
        <v>576</v>
      </c>
      <c r="E114" s="5" t="s">
        <v>476</v>
      </c>
      <c r="F114" s="5" t="s">
        <v>69</v>
      </c>
      <c r="G114" s="5" t="s">
        <v>518</v>
      </c>
      <c r="H114" s="7">
        <v>1</v>
      </c>
      <c r="I114" s="37">
        <f>'DAQ Mount'!J8</f>
        <v>186</v>
      </c>
      <c r="J114" s="37">
        <f t="shared" si="3"/>
        <v>186</v>
      </c>
      <c r="K114" s="7" t="s">
        <v>15</v>
      </c>
      <c r="L114" s="5" t="s">
        <v>553</v>
      </c>
      <c r="M114" s="10"/>
    </row>
    <row r="115" spans="1:13" x14ac:dyDescent="0.25">
      <c r="A115" s="11">
        <v>111</v>
      </c>
      <c r="B115" s="5" t="s">
        <v>477</v>
      </c>
      <c r="C115" s="5" t="s">
        <v>620</v>
      </c>
      <c r="D115" s="5" t="s">
        <v>621</v>
      </c>
      <c r="E115" s="5" t="s">
        <v>631</v>
      </c>
      <c r="F115" s="45" t="s">
        <v>630</v>
      </c>
      <c r="G115" s="5" t="s">
        <v>631</v>
      </c>
      <c r="H115" s="7">
        <v>1</v>
      </c>
      <c r="I115" s="37">
        <v>1329</v>
      </c>
      <c r="J115" s="37">
        <f t="shared" ref="J115:J121" si="4">H115*I115</f>
        <v>1329</v>
      </c>
      <c r="K115" s="7" t="s">
        <v>15</v>
      </c>
      <c r="L115" s="5"/>
      <c r="M115" s="10" t="s">
        <v>629</v>
      </c>
    </row>
    <row r="116" spans="1:13" x14ac:dyDescent="0.25">
      <c r="A116" s="11">
        <v>112</v>
      </c>
      <c r="B116" s="5" t="s">
        <v>477</v>
      </c>
      <c r="C116" s="5" t="s">
        <v>622</v>
      </c>
      <c r="D116" s="5" t="s">
        <v>234</v>
      </c>
      <c r="E116" s="5" t="s">
        <v>232</v>
      </c>
      <c r="F116" s="5" t="s">
        <v>628</v>
      </c>
      <c r="G116" s="5" t="s">
        <v>232</v>
      </c>
      <c r="H116" s="7">
        <v>1</v>
      </c>
      <c r="I116" s="37">
        <v>846.07</v>
      </c>
      <c r="J116" s="37">
        <f t="shared" si="4"/>
        <v>846.07</v>
      </c>
      <c r="K116" s="7">
        <v>150</v>
      </c>
      <c r="L116" s="5" t="s">
        <v>623</v>
      </c>
      <c r="M116" s="10" t="s">
        <v>235</v>
      </c>
    </row>
    <row r="117" spans="1:13" x14ac:dyDescent="0.25">
      <c r="A117" s="11">
        <v>113</v>
      </c>
      <c r="B117" s="5" t="s">
        <v>477</v>
      </c>
      <c r="C117" s="5" t="s">
        <v>627</v>
      </c>
      <c r="D117" s="5" t="s">
        <v>625</v>
      </c>
      <c r="E117" s="5" t="s">
        <v>476</v>
      </c>
      <c r="F117" s="5" t="s">
        <v>69</v>
      </c>
      <c r="G117" s="5" t="s">
        <v>70</v>
      </c>
      <c r="H117" s="7">
        <v>1</v>
      </c>
      <c r="I117" s="35">
        <f>'Encoder Mount'!J10</f>
        <v>171.0992</v>
      </c>
      <c r="J117" s="37">
        <f t="shared" si="4"/>
        <v>171.0992</v>
      </c>
      <c r="K117" s="7" t="s">
        <v>15</v>
      </c>
      <c r="L117" s="5" t="s">
        <v>626</v>
      </c>
      <c r="M117" s="44" t="s">
        <v>15</v>
      </c>
    </row>
    <row r="118" spans="1:13" x14ac:dyDescent="0.25">
      <c r="A118" s="11">
        <v>114</v>
      </c>
      <c r="B118" s="5" t="s">
        <v>477</v>
      </c>
      <c r="C118" s="5" t="s">
        <v>678</v>
      </c>
      <c r="D118" s="5" t="s">
        <v>679</v>
      </c>
      <c r="E118" s="5" t="s">
        <v>476</v>
      </c>
      <c r="F118" s="5" t="s">
        <v>69</v>
      </c>
      <c r="G118" s="5" t="s">
        <v>70</v>
      </c>
      <c r="H118" s="7">
        <v>1</v>
      </c>
      <c r="I118" s="35"/>
      <c r="J118" s="37">
        <f t="shared" si="4"/>
        <v>0</v>
      </c>
      <c r="K118" s="7" t="s">
        <v>15</v>
      </c>
      <c r="L118" s="5"/>
      <c r="M118" s="44" t="s">
        <v>15</v>
      </c>
    </row>
    <row r="119" spans="1:13" x14ac:dyDescent="0.25">
      <c r="A119" s="11">
        <v>115</v>
      </c>
      <c r="B119" s="5" t="s">
        <v>95</v>
      </c>
      <c r="C119" s="5" t="s">
        <v>294</v>
      </c>
      <c r="D119" s="5" t="s">
        <v>691</v>
      </c>
      <c r="E119" s="5" t="s">
        <v>69</v>
      </c>
      <c r="F119" s="5" t="s">
        <v>690</v>
      </c>
      <c r="G119" s="5" t="s">
        <v>14</v>
      </c>
      <c r="H119" s="7">
        <v>1</v>
      </c>
      <c r="I119" s="37">
        <v>7.44</v>
      </c>
      <c r="J119" s="37">
        <f t="shared" si="4"/>
        <v>7.44</v>
      </c>
      <c r="K119" s="7" t="s">
        <v>15</v>
      </c>
      <c r="L119" s="5" t="s">
        <v>641</v>
      </c>
      <c r="M119" s="10" t="s">
        <v>689</v>
      </c>
    </row>
    <row r="120" spans="1:13" x14ac:dyDescent="0.25">
      <c r="A120" s="11">
        <v>116</v>
      </c>
      <c r="B120" s="5" t="s">
        <v>95</v>
      </c>
      <c r="C120" s="5" t="s">
        <v>297</v>
      </c>
      <c r="D120" s="5" t="s">
        <v>694</v>
      </c>
      <c r="E120" s="5" t="s">
        <v>69</v>
      </c>
      <c r="F120" s="5" t="s">
        <v>693</v>
      </c>
      <c r="G120" s="5" t="s">
        <v>14</v>
      </c>
      <c r="H120" s="7">
        <v>3</v>
      </c>
      <c r="I120" s="37">
        <v>7.68</v>
      </c>
      <c r="J120" s="37">
        <f t="shared" si="4"/>
        <v>23.04</v>
      </c>
      <c r="K120" s="7" t="s">
        <v>15</v>
      </c>
      <c r="L120" s="5" t="s">
        <v>695</v>
      </c>
      <c r="M120" s="10" t="s">
        <v>692</v>
      </c>
    </row>
    <row r="121" spans="1:13" x14ac:dyDescent="0.25">
      <c r="A121" s="11">
        <v>117</v>
      </c>
      <c r="B121" s="5" t="s">
        <v>95</v>
      </c>
      <c r="C121" s="5" t="s">
        <v>299</v>
      </c>
      <c r="D121" s="5" t="s">
        <v>702</v>
      </c>
      <c r="E121" s="5" t="s">
        <v>69</v>
      </c>
      <c r="F121" s="5" t="s">
        <v>701</v>
      </c>
      <c r="G121" s="5" t="s">
        <v>14</v>
      </c>
      <c r="H121" s="7">
        <v>1</v>
      </c>
      <c r="I121" s="37">
        <v>24.5</v>
      </c>
      <c r="J121" s="37">
        <f t="shared" si="4"/>
        <v>24.5</v>
      </c>
      <c r="K121" s="7" t="s">
        <v>15</v>
      </c>
      <c r="L121" s="5"/>
      <c r="M121" s="10" t="s">
        <v>700</v>
      </c>
    </row>
    <row r="125" spans="1:13" x14ac:dyDescent="0.25">
      <c r="H125" s="43" t="s">
        <v>632</v>
      </c>
      <c r="I125" s="43"/>
      <c r="J125" s="34">
        <f>SUM(J5:J121)</f>
        <v>45689.829599999968</v>
      </c>
    </row>
    <row r="126" spans="1:13" x14ac:dyDescent="0.25">
      <c r="H126" s="43" t="s">
        <v>633</v>
      </c>
      <c r="I126" s="43"/>
      <c r="J126" s="34">
        <f>SUMIFS(Table1[Total '[USD']],Table1[Category],"&lt;&gt;Instrumentation",Table1[Category],"&lt;&gt;Hydraulic",Table1[Category],"&lt;&gt;Electric")</f>
        <v>29254.380399999991</v>
      </c>
    </row>
    <row r="127" spans="1:13" x14ac:dyDescent="0.25">
      <c r="H127" s="43" t="s">
        <v>681</v>
      </c>
      <c r="I127" s="43"/>
      <c r="J127" s="34">
        <f>SUMIFS(Table1[Total '[USD']],Table1[Category],"&lt;&gt;Instrumentation",Table1[Category],"&lt;&gt;Electric")</f>
        <v>35897.550399999978</v>
      </c>
    </row>
    <row r="128" spans="1:13" x14ac:dyDescent="0.25">
      <c r="H128" s="43" t="s">
        <v>682</v>
      </c>
      <c r="I128" s="43"/>
      <c r="J128" s="34">
        <f>SUMIFS(Table1[Total '[USD']],Table1[Category],"&lt;&gt;Instrumentation",Table1[Category],"&lt;&gt;Hydraulic")</f>
        <v>33638.900399999984</v>
      </c>
    </row>
  </sheetData>
  <mergeCells count="4">
    <mergeCell ref="H127:I127"/>
    <mergeCell ref="H126:I126"/>
    <mergeCell ref="H125:I125"/>
    <mergeCell ref="H128:I128"/>
  </mergeCells>
  <phoneticPr fontId="6" type="noConversion"/>
  <hyperlinks>
    <hyperlink ref="M6" r:id="rId1" xr:uid="{A0DCBD2B-0B49-4F89-AEEB-E73BC5902F43}"/>
    <hyperlink ref="M8" r:id="rId2" xr:uid="{53EEB0AC-9710-4FDB-910A-C659AFF4280D}"/>
    <hyperlink ref="M14" r:id="rId3" xr:uid="{E7FBEEC3-715B-436C-9C68-E686563B9F4A}"/>
    <hyperlink ref="M16" r:id="rId4" xr:uid="{09775985-1648-450D-BD0B-8EA7CEA67EF5}"/>
    <hyperlink ref="M18" r:id="rId5" xr:uid="{CCF4156D-C2C0-4CD4-974C-9552F7BBE774}"/>
    <hyperlink ref="M17" r:id="rId6" xr:uid="{871C9B25-3002-4910-9E11-F69DC11CB83E}"/>
    <hyperlink ref="M15" r:id="rId7" xr:uid="{4CC14A01-8BDF-4847-A2CB-3C1724986A3E}"/>
    <hyperlink ref="M7" r:id="rId8" xr:uid="{ACA98AA5-44CF-44C4-ACCE-EF8A39940F52}"/>
    <hyperlink ref="M40" r:id="rId9" xr:uid="{741329A8-59AC-4885-8D80-DCBD5BB8B1CB}"/>
    <hyperlink ref="M54" r:id="rId10" xr:uid="{86AE88AF-E6A9-4123-9125-6FAC150C6E4B}"/>
    <hyperlink ref="M41" r:id="rId11" xr:uid="{91ACE332-3B66-4902-942A-0735A4BD38C8}"/>
    <hyperlink ref="M46" r:id="rId12" xr:uid="{7E14B3BC-9E6B-4B93-B4D9-834096C94D5A}"/>
    <hyperlink ref="M52" r:id="rId13" xr:uid="{3A2E0780-4C1B-4CCB-B9FE-11C6CAA10538}"/>
    <hyperlink ref="M28" r:id="rId14" xr:uid="{94283DC8-B733-4A7E-83A8-BA545B4B4E47}"/>
    <hyperlink ref="M30" r:id="rId15" xr:uid="{5043F054-12F3-45DC-ADF7-609BADCF7E8D}"/>
    <hyperlink ref="M29" r:id="rId16" xr:uid="{F8CFB845-72AC-47D8-8735-1ED5F2F07479}"/>
    <hyperlink ref="M31" r:id="rId17" xr:uid="{D1AEE58A-E35C-4697-A257-A479C0C66FD4}"/>
    <hyperlink ref="M32" r:id="rId18" xr:uid="{49C7B6E5-A576-429F-8760-756C2042F3EB}"/>
    <hyperlink ref="M38" r:id="rId19" xr:uid="{0F83D7D5-78F0-41C2-BD89-31B3E4DB6D04}"/>
    <hyperlink ref="M37" r:id="rId20" xr:uid="{6ACA44BE-1D70-4065-93AB-175EE73D84B4}"/>
    <hyperlink ref="M55" r:id="rId21" xr:uid="{BBE05328-AC14-4D01-95A6-5791B1D1E1E2}"/>
    <hyperlink ref="M36" r:id="rId22" xr:uid="{3D3A9CEF-0509-492A-A6BF-8F9041F82DF8}"/>
    <hyperlink ref="M26" r:id="rId23" xr:uid="{FF69A426-6BD1-4974-A1C4-BDBE341B53A2}"/>
    <hyperlink ref="M33" r:id="rId24" xr:uid="{29AC1B1B-BA30-4BB3-B3E5-FDAB1940DEBA}"/>
    <hyperlink ref="M58" r:id="rId25" xr:uid="{E6E7BF0B-7E04-46DF-8F9D-F53386A3C551}"/>
    <hyperlink ref="M49" r:id="rId26" xr:uid="{CD971C31-988E-4ED0-ABD5-562D1CE2947D}"/>
    <hyperlink ref="M44" r:id="rId27" xr:uid="{5B962C72-7EB8-41F6-B9ED-49F7871C9BED}"/>
    <hyperlink ref="M50" r:id="rId28" xr:uid="{C5D2B8B5-4C81-4A6B-8C51-6F54C50EC4B0}"/>
    <hyperlink ref="M53" r:id="rId29" xr:uid="{0FDF248E-E1B1-459C-A2AF-92EAE64404CC}"/>
    <hyperlink ref="M66" r:id="rId30" xr:uid="{5ECCB827-37DA-4E34-80CC-C7C83E57C2FE}"/>
    <hyperlink ref="M68" r:id="rId31" xr:uid="{D27D9920-608C-4EED-A59F-1CAB62B6F736}"/>
    <hyperlink ref="M63" r:id="rId32" xr:uid="{7F12E6AD-0015-4EFE-93B6-3EACF8D0C8C3}"/>
    <hyperlink ref="M70" r:id="rId33" xr:uid="{87188FFB-B48D-442A-BBE0-82AA02059649}"/>
    <hyperlink ref="M71" r:id="rId34" xr:uid="{9A5EB810-05C8-402A-B2E4-9EA6096892C8}"/>
    <hyperlink ref="M73" r:id="rId35" xr:uid="{6945B867-570E-470E-8C23-4E8A4F0F8754}"/>
    <hyperlink ref="M74" r:id="rId36" xr:uid="{E4C20D26-F00D-43A3-B6AC-876E3C7D9AA0}"/>
    <hyperlink ref="M75" r:id="rId37" xr:uid="{46732F1F-5D64-4634-A74E-5F392BEE2088}"/>
    <hyperlink ref="M76" r:id="rId38" xr:uid="{1AD7CCEA-C1EE-4060-AEB7-A14B2902B4EF}"/>
    <hyperlink ref="M51" r:id="rId39" xr:uid="{26CEB8DA-1044-490F-9172-0E924A5CCEA1}"/>
    <hyperlink ref="M39" r:id="rId40" xr:uid="{558C93FA-A74A-4981-B718-55868BBF7458}"/>
    <hyperlink ref="M23" r:id="rId41" xr:uid="{2EA88584-4E74-40F2-A566-EBB2878861BE}"/>
    <hyperlink ref="M13" r:id="rId42" xr:uid="{2A90115E-2D60-4B2F-8DDC-665612A30F8E}"/>
    <hyperlink ref="M19" r:id="rId43" xr:uid="{8C8CEB5B-D825-4769-AECA-67B73BC9ECF9}"/>
    <hyperlink ref="M67" r:id="rId44" xr:uid="{86555D23-34CE-447C-87A1-B94ECD93A4CD}"/>
    <hyperlink ref="M47" r:id="rId45" xr:uid="{63B7E629-4883-4959-9A44-03EBDD0209A2}"/>
    <hyperlink ref="M43" r:id="rId46" xr:uid="{A571B886-09F7-4939-A88C-7F62A0F2B2F7}"/>
    <hyperlink ref="M77" r:id="rId47" xr:uid="{C5F21673-18F9-419A-A518-6FE92CD6337A}"/>
    <hyperlink ref="M78" r:id="rId48" xr:uid="{F3AAA197-04C3-41C5-B0E1-C05E82ADD789}"/>
    <hyperlink ref="M79" r:id="rId49" xr:uid="{864011BB-4667-4A3F-B443-C4951BD7D560}"/>
    <hyperlink ref="M81" r:id="rId50" xr:uid="{0C85BAA6-DDB8-410F-A909-1BA9BCFB11A2}"/>
    <hyperlink ref="M82" r:id="rId51" xr:uid="{959105AE-2C28-4E11-AD1C-544EAC0DD84B}"/>
    <hyperlink ref="M83" r:id="rId52" xr:uid="{14EF4A1D-14A1-45FA-826C-B61CC632B444}"/>
    <hyperlink ref="M80" r:id="rId53" xr:uid="{27F8EDF6-AEFF-438E-825D-27D7EFDC9283}"/>
    <hyperlink ref="M85" r:id="rId54" xr:uid="{75E8DBA3-5149-481C-B24E-BE50E245ABAF}"/>
    <hyperlink ref="M86" r:id="rId55" xr:uid="{DDA18A24-D09F-4608-9229-CDA6E5F315BB}"/>
    <hyperlink ref="M87" r:id="rId56" xr:uid="{BDC3E830-8AFE-49C0-A0CF-B752AD8B8942}"/>
    <hyperlink ref="M88" r:id="rId57" xr:uid="{D4506A3D-DD86-41C6-A260-D648ED06E051}"/>
    <hyperlink ref="M89" r:id="rId58" xr:uid="{90B5D4BD-38DB-4E94-AE10-F8897C808B95}"/>
    <hyperlink ref="M90" r:id="rId59" xr:uid="{DE98EBF1-EB8A-47D3-B138-A0278A37DDD7}"/>
    <hyperlink ref="M91" r:id="rId60" xr:uid="{5CAF8B64-16BA-4B89-9C0B-DC0BDBD20914}"/>
    <hyperlink ref="M92" r:id="rId61" xr:uid="{E0378DD0-1BE2-4908-B4D8-5554805CD92A}"/>
    <hyperlink ref="M93" r:id="rId62" xr:uid="{BC179C36-926E-42A5-961C-2B9F405A3B28}"/>
    <hyperlink ref="M94" r:id="rId63" xr:uid="{AFD7D55F-F56D-483D-B35C-335470ACEE29}"/>
    <hyperlink ref="M95" r:id="rId64" xr:uid="{435193F4-2D33-4E51-B28B-0BCA11DAEFCC}"/>
    <hyperlink ref="M96" r:id="rId65" xr:uid="{53018EAE-BEBE-43AC-B919-68803380D009}"/>
    <hyperlink ref="M20" r:id="rId66" xr:uid="{61BA9B87-F022-4FD1-8FF3-252DD4ED03EF}"/>
    <hyperlink ref="M84" r:id="rId67" xr:uid="{14AA2AAF-DF97-4A64-A48D-585BBE52505E}"/>
    <hyperlink ref="M45" r:id="rId68" xr:uid="{C17D4CC9-9BD7-4478-9BDB-DDB5E30EE29F}"/>
    <hyperlink ref="M97" r:id="rId69" xr:uid="{BB6EC11F-4C95-4EF8-9EFE-108C88B940C8}"/>
    <hyperlink ref="M98" r:id="rId70" xr:uid="{FF04CB2D-5F35-424C-B44C-F7D3D87E0AD8}"/>
    <hyperlink ref="M99" r:id="rId71" xr:uid="{E1960D9E-1D0C-4D01-87AF-DB53B84D6DCC}"/>
    <hyperlink ref="M100" r:id="rId72" xr:uid="{A77DC9ED-E29F-45FD-B255-BBBEE9BF3F4B}"/>
    <hyperlink ref="M103" r:id="rId73" xr:uid="{FFB03138-35C1-4DF8-9173-D3E67AEAD86F}"/>
    <hyperlink ref="M72" r:id="rId74" xr:uid="{5438F86E-BCBD-4EB6-9B66-15EF13FDFD4A}"/>
    <hyperlink ref="M64" r:id="rId75" xr:uid="{7810D8A8-98A6-4D91-8BE9-6F8E89A4F2C7}"/>
    <hyperlink ref="M106" r:id="rId76" xr:uid="{EA1EF981-2319-4F3C-B5B7-014A94192655}"/>
    <hyperlink ref="M107" r:id="rId77" xr:uid="{69A2310E-D282-4AE7-B4ED-10CA17A046C8}"/>
    <hyperlink ref="M108" r:id="rId78" xr:uid="{0F6D3E3C-F8CF-4E60-B73A-CD4830E20815}"/>
    <hyperlink ref="M109" r:id="rId79" xr:uid="{8060100F-99AB-4D31-B34F-9CD24CF805D0}"/>
    <hyperlink ref="M10" r:id="rId80" xr:uid="{B30273F0-161E-4E84-8B07-28A8BC149241}"/>
    <hyperlink ref="M34" r:id="rId81" xr:uid="{7DEE6335-961D-45AE-81A0-C0DF3C7A1FCE}"/>
    <hyperlink ref="M35" r:id="rId82" xr:uid="{004B145F-8052-4513-81DD-F6183468BB01}"/>
    <hyperlink ref="M42" r:id="rId83" xr:uid="{49B4901B-8945-4F70-9307-F769DA499146}"/>
    <hyperlink ref="M48" r:id="rId84" xr:uid="{E28AB224-5781-4D86-9128-623E32178A83}"/>
    <hyperlink ref="M57" r:id="rId85" xr:uid="{B1603018-8388-4FFB-BD59-2447FFEA7504}"/>
    <hyperlink ref="M65" r:id="rId86" xr:uid="{F12447C2-31A5-4544-A664-1F2B540CFB75}"/>
    <hyperlink ref="M112" r:id="rId87" xr:uid="{4CB3846A-DC1C-4512-9BB8-AAC577C44E89}"/>
    <hyperlink ref="M116" r:id="rId88" xr:uid="{3834EF50-8A05-4517-A366-6DD5C64E3AD6}"/>
    <hyperlink ref="M115" r:id="rId89" xr:uid="{CBA1A13F-B1BC-48D0-9FAF-B2A40E17E016}"/>
    <hyperlink ref="M119" r:id="rId90" xr:uid="{856692BD-C77D-4145-9D77-1FF2AB74177D}"/>
    <hyperlink ref="M120" r:id="rId91" xr:uid="{620B3664-A943-4BBF-B411-309D0BBFB735}"/>
    <hyperlink ref="M111" r:id="rId92" xr:uid="{2D995B31-2255-43A3-BA24-E3586204FD1C}"/>
    <hyperlink ref="M121" r:id="rId93" xr:uid="{541352B0-E6EE-43AA-A839-9BD408C633EC}"/>
  </hyperlinks>
  <pageMargins left="0.7" right="0.7" top="0.75" bottom="0.75" header="0.3" footer="0.3"/>
  <pageSetup orientation="portrait" r:id="rId94"/>
  <legacyDrawing r:id="rId95"/>
  <tableParts count="1">
    <tablePart r:id="rId9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D643E-E277-4E30-8943-21AF5F1E2973}">
  <dimension ref="A2:L10"/>
  <sheetViews>
    <sheetView workbookViewId="0">
      <selection activeCell="K9" sqref="K9"/>
    </sheetView>
  </sheetViews>
  <sheetFormatPr defaultRowHeight="15" x14ac:dyDescent="0.25"/>
  <cols>
    <col min="3" max="3" width="13" customWidth="1"/>
    <col min="4" max="4" width="42" customWidth="1"/>
    <col min="6" max="6" width="13.140625" customWidth="1"/>
    <col min="10" max="10" width="13.5703125" customWidth="1"/>
    <col min="11" max="11" width="27.28515625" customWidth="1"/>
  </cols>
  <sheetData>
    <row r="2" spans="1:12" ht="15.75" thickBot="1" x14ac:dyDescent="0.3"/>
    <row r="3" spans="1:12" x14ac:dyDescent="0.25">
      <c r="A3" s="22" t="s">
        <v>1</v>
      </c>
      <c r="B3" s="23" t="s">
        <v>2</v>
      </c>
      <c r="C3" s="23" t="s">
        <v>3</v>
      </c>
      <c r="D3" s="23" t="s">
        <v>4</v>
      </c>
      <c r="E3" s="23" t="s">
        <v>5</v>
      </c>
      <c r="F3" s="24" t="s">
        <v>6</v>
      </c>
      <c r="G3" s="23" t="s">
        <v>7</v>
      </c>
      <c r="H3" s="23" t="s">
        <v>8</v>
      </c>
      <c r="I3" s="23" t="s">
        <v>9</v>
      </c>
      <c r="J3" s="23" t="s">
        <v>10</v>
      </c>
      <c r="K3" s="30" t="s">
        <v>12</v>
      </c>
      <c r="L3" s="31" t="s">
        <v>13</v>
      </c>
    </row>
    <row r="4" spans="1:12" x14ac:dyDescent="0.25">
      <c r="A4">
        <v>1</v>
      </c>
      <c r="B4" t="s">
        <v>544</v>
      </c>
      <c r="C4" t="s">
        <v>674</v>
      </c>
      <c r="D4" t="s">
        <v>574</v>
      </c>
      <c r="E4" t="s">
        <v>69</v>
      </c>
      <c r="F4" t="s">
        <v>102</v>
      </c>
      <c r="G4" t="s">
        <v>518</v>
      </c>
      <c r="H4">
        <v>2</v>
      </c>
      <c r="I4" s="34">
        <v>25</v>
      </c>
      <c r="J4" s="34">
        <f>H4*I4</f>
        <v>50</v>
      </c>
      <c r="K4" t="s">
        <v>573</v>
      </c>
      <c r="L4" s="42" t="s">
        <v>15</v>
      </c>
    </row>
    <row r="5" spans="1:12" x14ac:dyDescent="0.25">
      <c r="A5">
        <v>2</v>
      </c>
      <c r="B5" t="s">
        <v>550</v>
      </c>
      <c r="C5" t="s">
        <v>675</v>
      </c>
      <c r="D5" t="s">
        <v>572</v>
      </c>
      <c r="E5" t="s">
        <v>69</v>
      </c>
      <c r="F5" t="s">
        <v>102</v>
      </c>
      <c r="G5" t="s">
        <v>102</v>
      </c>
      <c r="H5">
        <v>1</v>
      </c>
      <c r="I5" s="34">
        <v>20</v>
      </c>
      <c r="J5" s="34">
        <f>H5*I5</f>
        <v>20</v>
      </c>
      <c r="K5" t="s">
        <v>557</v>
      </c>
      <c r="L5" s="42" t="s">
        <v>15</v>
      </c>
    </row>
    <row r="6" spans="1:12" x14ac:dyDescent="0.25">
      <c r="A6">
        <v>3</v>
      </c>
      <c r="B6" t="s">
        <v>73</v>
      </c>
      <c r="C6" t="s">
        <v>676</v>
      </c>
      <c r="D6" t="s">
        <v>668</v>
      </c>
      <c r="E6" t="s">
        <v>69</v>
      </c>
      <c r="F6" t="s">
        <v>664</v>
      </c>
      <c r="G6" t="s">
        <v>14</v>
      </c>
      <c r="H6">
        <v>3</v>
      </c>
      <c r="I6" s="34">
        <f>9.16/25</f>
        <v>0.3664</v>
      </c>
      <c r="J6" s="34">
        <f>H6*I6</f>
        <v>1.0992</v>
      </c>
      <c r="K6" t="s">
        <v>671</v>
      </c>
      <c r="L6" s="9" t="s">
        <v>666</v>
      </c>
    </row>
    <row r="7" spans="1:12" x14ac:dyDescent="0.25">
      <c r="A7">
        <v>4</v>
      </c>
      <c r="B7" t="s">
        <v>545</v>
      </c>
      <c r="C7" t="s">
        <v>677</v>
      </c>
      <c r="D7" t="s">
        <v>516</v>
      </c>
      <c r="E7" t="s">
        <v>69</v>
      </c>
      <c r="F7" t="s">
        <v>102</v>
      </c>
      <c r="G7" t="s">
        <v>102</v>
      </c>
      <c r="H7">
        <v>1</v>
      </c>
      <c r="I7" s="34">
        <v>100</v>
      </c>
      <c r="J7" s="34">
        <f>H7*I7</f>
        <v>100</v>
      </c>
      <c r="K7" t="s">
        <v>558</v>
      </c>
      <c r="L7" s="42" t="s">
        <v>15</v>
      </c>
    </row>
    <row r="8" spans="1:12" x14ac:dyDescent="0.25">
      <c r="A8">
        <v>5</v>
      </c>
      <c r="B8" t="s">
        <v>73</v>
      </c>
      <c r="C8" t="s">
        <v>696</v>
      </c>
      <c r="E8" t="s">
        <v>69</v>
      </c>
      <c r="G8" t="s">
        <v>14</v>
      </c>
      <c r="H8">
        <v>1</v>
      </c>
      <c r="K8" t="s">
        <v>697</v>
      </c>
    </row>
    <row r="10" spans="1:12" x14ac:dyDescent="0.25">
      <c r="I10" t="s">
        <v>541</v>
      </c>
      <c r="J10" s="34">
        <f>SUM(J4:J7)</f>
        <v>171.0992</v>
      </c>
    </row>
  </sheetData>
  <hyperlinks>
    <hyperlink ref="L6" r:id="rId1" xr:uid="{0EFD6D6F-CAF7-47AC-84B8-6FAC359BA20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04333-F6DD-4AB2-AB59-F78FDD1BBDA5}">
  <dimension ref="A2:L25"/>
  <sheetViews>
    <sheetView workbookViewId="0">
      <selection activeCell="J17" sqref="J17"/>
    </sheetView>
  </sheetViews>
  <sheetFormatPr defaultRowHeight="15" x14ac:dyDescent="0.25"/>
  <cols>
    <col min="2" max="2" width="13.42578125" customWidth="1"/>
    <col min="3" max="3" width="15.5703125" customWidth="1"/>
    <col min="4" max="4" width="23.140625" customWidth="1"/>
    <col min="5" max="5" width="22.140625" customWidth="1"/>
    <col min="7" max="7" width="24.85546875" customWidth="1"/>
    <col min="9" max="9" width="16.7109375" customWidth="1"/>
    <col min="10" max="10" width="14" customWidth="1"/>
    <col min="11" max="11" width="26.140625" customWidth="1"/>
  </cols>
  <sheetData>
    <row r="2" spans="1:12" ht="15.75" thickBot="1" x14ac:dyDescent="0.3"/>
    <row r="3" spans="1:12" x14ac:dyDescent="0.25">
      <c r="A3" s="22" t="s">
        <v>1</v>
      </c>
      <c r="B3" s="23" t="s">
        <v>2</v>
      </c>
      <c r="C3" s="23" t="s">
        <v>3</v>
      </c>
      <c r="D3" s="23" t="s">
        <v>4</v>
      </c>
      <c r="E3" s="23" t="s">
        <v>5</v>
      </c>
      <c r="F3" s="24" t="s">
        <v>6</v>
      </c>
      <c r="G3" s="23" t="s">
        <v>7</v>
      </c>
      <c r="H3" s="23" t="s">
        <v>8</v>
      </c>
      <c r="I3" s="23" t="s">
        <v>9</v>
      </c>
      <c r="J3" s="23" t="s">
        <v>10</v>
      </c>
      <c r="K3" s="25" t="s">
        <v>12</v>
      </c>
      <c r="L3" s="23" t="s">
        <v>13</v>
      </c>
    </row>
    <row r="4" spans="1:12" x14ac:dyDescent="0.25">
      <c r="A4" s="3">
        <v>1</v>
      </c>
      <c r="B4" t="s">
        <v>544</v>
      </c>
      <c r="C4" t="s">
        <v>579</v>
      </c>
      <c r="D4" t="s">
        <v>523</v>
      </c>
      <c r="E4" t="s">
        <v>69</v>
      </c>
      <c r="F4" t="s">
        <v>102</v>
      </c>
      <c r="G4" t="s">
        <v>518</v>
      </c>
      <c r="H4" s="3">
        <v>1</v>
      </c>
      <c r="I4" s="34">
        <v>678.3</v>
      </c>
      <c r="J4" s="34">
        <f t="shared" ref="J4:J15" si="0">H4*I4</f>
        <v>678.3</v>
      </c>
      <c r="K4" t="s">
        <v>519</v>
      </c>
      <c r="L4" s="42" t="s">
        <v>15</v>
      </c>
    </row>
    <row r="5" spans="1:12" x14ac:dyDescent="0.25">
      <c r="A5" s="3">
        <v>2</v>
      </c>
      <c r="B5" t="s">
        <v>544</v>
      </c>
      <c r="C5" t="s">
        <v>580</v>
      </c>
      <c r="D5" t="s">
        <v>185</v>
      </c>
      <c r="E5" t="s">
        <v>186</v>
      </c>
      <c r="F5" t="s">
        <v>188</v>
      </c>
      <c r="G5" t="s">
        <v>186</v>
      </c>
      <c r="H5" s="3">
        <v>6</v>
      </c>
      <c r="I5" s="34">
        <v>11.5</v>
      </c>
      <c r="J5" s="34">
        <f t="shared" si="0"/>
        <v>69</v>
      </c>
      <c r="L5" s="9" t="s">
        <v>187</v>
      </c>
    </row>
    <row r="6" spans="1:12" x14ac:dyDescent="0.25">
      <c r="A6" s="3">
        <v>3</v>
      </c>
      <c r="B6" t="s">
        <v>544</v>
      </c>
      <c r="C6" t="s">
        <v>581</v>
      </c>
      <c r="D6" t="s">
        <v>21</v>
      </c>
      <c r="E6" t="s">
        <v>77</v>
      </c>
      <c r="F6" t="s">
        <v>69</v>
      </c>
      <c r="G6" t="s">
        <v>77</v>
      </c>
      <c r="H6" s="3">
        <v>2</v>
      </c>
      <c r="I6" s="34">
        <v>55</v>
      </c>
      <c r="J6" s="34">
        <f t="shared" si="0"/>
        <v>110</v>
      </c>
      <c r="K6" t="s">
        <v>79</v>
      </c>
      <c r="L6" s="9" t="s">
        <v>78</v>
      </c>
    </row>
    <row r="7" spans="1:12" x14ac:dyDescent="0.25">
      <c r="A7" s="3">
        <v>4</v>
      </c>
      <c r="B7" t="s">
        <v>544</v>
      </c>
      <c r="C7" t="s">
        <v>582</v>
      </c>
      <c r="D7" t="s">
        <v>552</v>
      </c>
      <c r="E7" t="s">
        <v>69</v>
      </c>
      <c r="G7" t="s">
        <v>518</v>
      </c>
      <c r="H7" s="3">
        <v>1</v>
      </c>
      <c r="I7" s="34">
        <v>145</v>
      </c>
      <c r="J7" s="34">
        <f t="shared" si="0"/>
        <v>145</v>
      </c>
      <c r="K7" t="s">
        <v>684</v>
      </c>
      <c r="L7" s="42" t="s">
        <v>15</v>
      </c>
    </row>
    <row r="8" spans="1:12" x14ac:dyDescent="0.25">
      <c r="A8" s="3">
        <v>5</v>
      </c>
      <c r="B8" t="s">
        <v>544</v>
      </c>
      <c r="C8" t="s">
        <v>583</v>
      </c>
      <c r="D8" t="s">
        <v>520</v>
      </c>
      <c r="E8" t="s">
        <v>69</v>
      </c>
      <c r="F8" t="s">
        <v>102</v>
      </c>
      <c r="G8" t="s">
        <v>521</v>
      </c>
      <c r="H8" s="3">
        <v>4</v>
      </c>
      <c r="I8" s="34">
        <v>31.61</v>
      </c>
      <c r="J8" s="34">
        <f t="shared" si="0"/>
        <v>126.44</v>
      </c>
      <c r="K8" t="s">
        <v>522</v>
      </c>
      <c r="L8" s="42" t="s">
        <v>15</v>
      </c>
    </row>
    <row r="9" spans="1:12" x14ac:dyDescent="0.25">
      <c r="A9" s="3">
        <v>6</v>
      </c>
      <c r="B9" t="s">
        <v>544</v>
      </c>
      <c r="C9" t="s">
        <v>584</v>
      </c>
      <c r="D9" t="s">
        <v>524</v>
      </c>
      <c r="E9" t="s">
        <v>69</v>
      </c>
      <c r="G9" t="s">
        <v>525</v>
      </c>
      <c r="H9" s="3">
        <v>1</v>
      </c>
      <c r="I9" s="34"/>
      <c r="J9" s="34">
        <f t="shared" si="0"/>
        <v>0</v>
      </c>
      <c r="K9" t="s">
        <v>526</v>
      </c>
      <c r="L9" s="42" t="s">
        <v>15</v>
      </c>
    </row>
    <row r="10" spans="1:12" x14ac:dyDescent="0.25">
      <c r="A10" s="3">
        <v>7</v>
      </c>
      <c r="B10" t="s">
        <v>544</v>
      </c>
      <c r="C10" t="s">
        <v>585</v>
      </c>
      <c r="D10" t="s">
        <v>527</v>
      </c>
      <c r="E10" t="s">
        <v>69</v>
      </c>
      <c r="F10" t="s">
        <v>530</v>
      </c>
      <c r="G10" t="s">
        <v>14</v>
      </c>
      <c r="H10" s="3">
        <v>1</v>
      </c>
      <c r="I10" s="34">
        <v>25.75</v>
      </c>
      <c r="J10" s="34">
        <f t="shared" si="0"/>
        <v>25.75</v>
      </c>
      <c r="K10" t="s">
        <v>529</v>
      </c>
      <c r="L10" s="9" t="s">
        <v>528</v>
      </c>
    </row>
    <row r="11" spans="1:12" x14ac:dyDescent="0.25">
      <c r="A11" s="3">
        <v>8</v>
      </c>
      <c r="B11" t="s">
        <v>544</v>
      </c>
      <c r="C11" t="s">
        <v>586</v>
      </c>
      <c r="D11" t="s">
        <v>531</v>
      </c>
      <c r="E11" t="s">
        <v>69</v>
      </c>
      <c r="F11" t="s">
        <v>542</v>
      </c>
      <c r="G11" t="s">
        <v>14</v>
      </c>
      <c r="H11" s="3">
        <v>2</v>
      </c>
      <c r="I11" s="34">
        <v>12.12</v>
      </c>
      <c r="J11" s="34">
        <f t="shared" si="0"/>
        <v>24.24</v>
      </c>
      <c r="K11" t="s">
        <v>536</v>
      </c>
      <c r="L11" s="9" t="s">
        <v>535</v>
      </c>
    </row>
    <row r="12" spans="1:12" x14ac:dyDescent="0.25">
      <c r="A12" s="3">
        <v>9</v>
      </c>
      <c r="B12" t="s">
        <v>73</v>
      </c>
      <c r="C12" t="s">
        <v>587</v>
      </c>
      <c r="D12" t="s">
        <v>532</v>
      </c>
      <c r="E12" t="s">
        <v>69</v>
      </c>
      <c r="F12" t="s">
        <v>543</v>
      </c>
      <c r="G12" t="s">
        <v>14</v>
      </c>
      <c r="H12" s="3">
        <v>1</v>
      </c>
      <c r="I12" s="34">
        <v>10.44</v>
      </c>
      <c r="J12" s="34">
        <f t="shared" si="0"/>
        <v>10.44</v>
      </c>
      <c r="K12" t="s">
        <v>534</v>
      </c>
      <c r="L12" s="9" t="s">
        <v>533</v>
      </c>
    </row>
    <row r="13" spans="1:12" x14ac:dyDescent="0.25">
      <c r="A13" s="3">
        <v>10</v>
      </c>
      <c r="B13" t="s">
        <v>544</v>
      </c>
      <c r="C13" t="s">
        <v>588</v>
      </c>
      <c r="D13" t="s">
        <v>537</v>
      </c>
      <c r="E13" t="s">
        <v>69</v>
      </c>
      <c r="F13" t="s">
        <v>142</v>
      </c>
      <c r="G13" t="s">
        <v>14</v>
      </c>
      <c r="H13" s="3">
        <v>16</v>
      </c>
      <c r="I13" s="34">
        <v>10.220000000000001</v>
      </c>
      <c r="J13" s="34">
        <f t="shared" si="0"/>
        <v>163.52000000000001</v>
      </c>
      <c r="K13" t="s">
        <v>539</v>
      </c>
      <c r="L13" s="9" t="s">
        <v>538</v>
      </c>
    </row>
    <row r="14" spans="1:12" x14ac:dyDescent="0.25">
      <c r="A14" s="3">
        <v>11</v>
      </c>
      <c r="B14" t="s">
        <v>550</v>
      </c>
      <c r="C14" t="s">
        <v>589</v>
      </c>
      <c r="D14" t="s">
        <v>549</v>
      </c>
      <c r="E14" t="s">
        <v>69</v>
      </c>
      <c r="F14" t="s">
        <v>102</v>
      </c>
      <c r="G14" t="s">
        <v>562</v>
      </c>
      <c r="H14" s="3">
        <v>1</v>
      </c>
      <c r="I14" s="34">
        <v>1015</v>
      </c>
      <c r="J14" s="34">
        <f t="shared" si="0"/>
        <v>1015</v>
      </c>
      <c r="K14" t="s">
        <v>561</v>
      </c>
      <c r="L14" s="42" t="s">
        <v>15</v>
      </c>
    </row>
    <row r="15" spans="1:12" x14ac:dyDescent="0.25">
      <c r="A15" s="3">
        <v>12</v>
      </c>
      <c r="B15" t="s">
        <v>545</v>
      </c>
      <c r="C15" t="s">
        <v>590</v>
      </c>
      <c r="D15" t="s">
        <v>516</v>
      </c>
      <c r="E15" t="s">
        <v>69</v>
      </c>
      <c r="F15" t="s">
        <v>102</v>
      </c>
      <c r="G15" t="s">
        <v>102</v>
      </c>
      <c r="H15" s="3">
        <v>40</v>
      </c>
      <c r="I15" s="34">
        <v>100</v>
      </c>
      <c r="J15" s="34">
        <f t="shared" si="0"/>
        <v>4000</v>
      </c>
      <c r="K15" t="s">
        <v>540</v>
      </c>
      <c r="L15" s="42" t="s">
        <v>15</v>
      </c>
    </row>
    <row r="17" spans="9:12" x14ac:dyDescent="0.25">
      <c r="I17" t="s">
        <v>541</v>
      </c>
      <c r="J17" s="34">
        <f>SUM(J4:J15)</f>
        <v>6367.6900000000005</v>
      </c>
    </row>
    <row r="25" spans="9:12" x14ac:dyDescent="0.25">
      <c r="L25">
        <f>0.7*1450</f>
        <v>1014.9999999999999</v>
      </c>
    </row>
  </sheetData>
  <hyperlinks>
    <hyperlink ref="L10" r:id="rId1" xr:uid="{2640AAD8-AADE-4434-8E8F-C683EB5BE899}"/>
    <hyperlink ref="L12" r:id="rId2" xr:uid="{26F1E7DE-DDD4-40FA-964E-79957E645D70}"/>
    <hyperlink ref="L11" r:id="rId3" xr:uid="{B9DBF3F3-0A85-4027-8E45-4186264BD3D7}"/>
    <hyperlink ref="L13" r:id="rId4" xr:uid="{3627356E-1B3B-4AD3-ACE1-9840F125842D}"/>
    <hyperlink ref="L5" r:id="rId5" display="https://www.aa-mfg.com/product/aa-672-a/" xr:uid="{ED9EFF09-DD28-4BC3-9CB5-1C2A452756FF}"/>
    <hyperlink ref="L6" r:id="rId6" display="https://solomotorsports.com/shop/parts/general-parts/tube-clamp-1-25/" xr:uid="{EDF0B0B4-6B21-48BE-8E56-F9A8E8EC979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8587E-68F6-4F5E-B98A-62F05577285F}">
  <dimension ref="A2:L9"/>
  <sheetViews>
    <sheetView workbookViewId="0">
      <selection activeCell="H4" sqref="H4:H8"/>
    </sheetView>
  </sheetViews>
  <sheetFormatPr defaultRowHeight="15" x14ac:dyDescent="0.25"/>
  <cols>
    <col min="3" max="3" width="12.7109375" bestFit="1" customWidth="1"/>
    <col min="4" max="4" width="15.42578125" bestFit="1" customWidth="1"/>
    <col min="5" max="5" width="20.7109375" customWidth="1"/>
    <col min="6" max="6" width="16.42578125" customWidth="1"/>
    <col min="7" max="7" width="20.7109375" customWidth="1"/>
    <col min="9" max="9" width="11.5703125" customWidth="1"/>
    <col min="10" max="10" width="13.42578125" customWidth="1"/>
    <col min="11" max="11" width="20.140625" customWidth="1"/>
    <col min="12" max="12" width="45.85546875" customWidth="1"/>
  </cols>
  <sheetData>
    <row r="2" spans="1:12" ht="15.75" thickBot="1" x14ac:dyDescent="0.3"/>
    <row r="3" spans="1:12" x14ac:dyDescent="0.25">
      <c r="A3" s="22" t="s">
        <v>1</v>
      </c>
      <c r="B3" s="23" t="s">
        <v>2</v>
      </c>
      <c r="C3" s="23" t="s">
        <v>3</v>
      </c>
      <c r="D3" s="23" t="s">
        <v>4</v>
      </c>
      <c r="E3" s="23" t="s">
        <v>5</v>
      </c>
      <c r="F3" s="24" t="s">
        <v>6</v>
      </c>
      <c r="G3" s="23" t="s">
        <v>7</v>
      </c>
      <c r="H3" s="23" t="s">
        <v>8</v>
      </c>
      <c r="I3" s="23" t="s">
        <v>9</v>
      </c>
      <c r="J3" s="23" t="s">
        <v>10</v>
      </c>
      <c r="K3" s="30" t="s">
        <v>12</v>
      </c>
      <c r="L3" s="31" t="s">
        <v>13</v>
      </c>
    </row>
    <row r="4" spans="1:12" x14ac:dyDescent="0.25">
      <c r="A4" s="3">
        <v>1</v>
      </c>
      <c r="B4" t="s">
        <v>544</v>
      </c>
      <c r="C4" t="s">
        <v>591</v>
      </c>
      <c r="D4" t="s">
        <v>569</v>
      </c>
      <c r="F4" t="s">
        <v>570</v>
      </c>
      <c r="G4" t="s">
        <v>14</v>
      </c>
      <c r="H4" s="3">
        <v>1</v>
      </c>
      <c r="I4" s="34">
        <v>39.5</v>
      </c>
      <c r="J4" s="34">
        <f>H4*I4</f>
        <v>39.5</v>
      </c>
      <c r="L4" s="32" t="s">
        <v>571</v>
      </c>
    </row>
    <row r="5" spans="1:12" x14ac:dyDescent="0.25">
      <c r="A5" s="3">
        <v>2</v>
      </c>
      <c r="B5" t="s">
        <v>544</v>
      </c>
      <c r="C5" t="s">
        <v>592</v>
      </c>
      <c r="D5" t="s">
        <v>185</v>
      </c>
      <c r="E5" t="s">
        <v>186</v>
      </c>
      <c r="F5" t="s">
        <v>188</v>
      </c>
      <c r="G5" t="s">
        <v>186</v>
      </c>
      <c r="H5" s="3">
        <v>2</v>
      </c>
      <c r="I5" s="34">
        <v>11.5</v>
      </c>
      <c r="J5" s="34">
        <f>H5*I5</f>
        <v>23</v>
      </c>
      <c r="L5" s="32" t="s">
        <v>187</v>
      </c>
    </row>
    <row r="6" spans="1:12" x14ac:dyDescent="0.25">
      <c r="A6" s="3">
        <v>2</v>
      </c>
      <c r="B6" t="s">
        <v>550</v>
      </c>
      <c r="C6" t="s">
        <v>593</v>
      </c>
      <c r="D6" t="s">
        <v>549</v>
      </c>
      <c r="F6" t="s">
        <v>102</v>
      </c>
      <c r="G6" t="s">
        <v>562</v>
      </c>
      <c r="H6" s="3">
        <v>1</v>
      </c>
      <c r="I6" s="34">
        <v>145</v>
      </c>
      <c r="J6" s="34">
        <f>H6*I6</f>
        <v>145</v>
      </c>
      <c r="K6" t="s">
        <v>559</v>
      </c>
      <c r="L6" t="s">
        <v>15</v>
      </c>
    </row>
    <row r="7" spans="1:12" x14ac:dyDescent="0.25">
      <c r="A7" s="3">
        <v>3</v>
      </c>
      <c r="B7" t="s">
        <v>545</v>
      </c>
      <c r="C7" t="s">
        <v>594</v>
      </c>
      <c r="D7" t="s">
        <v>516</v>
      </c>
      <c r="F7" t="s">
        <v>102</v>
      </c>
      <c r="G7" t="s">
        <v>102</v>
      </c>
      <c r="H7" s="3">
        <v>6</v>
      </c>
      <c r="I7" s="34">
        <v>100</v>
      </c>
      <c r="J7" s="34">
        <f>H7*I7</f>
        <v>600</v>
      </c>
      <c r="K7" t="s">
        <v>558</v>
      </c>
      <c r="L7" t="s">
        <v>15</v>
      </c>
    </row>
    <row r="8" spans="1:12" x14ac:dyDescent="0.25">
      <c r="H8" s="3"/>
      <c r="J8" s="34"/>
    </row>
    <row r="9" spans="1:12" x14ac:dyDescent="0.25">
      <c r="I9" t="s">
        <v>541</v>
      </c>
      <c r="J9" s="34">
        <f>SUM(J4:J7)</f>
        <v>807.5</v>
      </c>
    </row>
  </sheetData>
  <hyperlinks>
    <hyperlink ref="L4" r:id="rId1" xr:uid="{9FA493B1-08E8-4A42-8D64-6B7C498249D7}"/>
    <hyperlink ref="L5" r:id="rId2" display="https://www.aa-mfg.com/product/aa-672-a/" xr:uid="{DFC0D24A-A58B-40B7-BA7F-FE133913884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61A46-C402-45F6-B44F-437E48C33FA4}">
  <dimension ref="A2:L13"/>
  <sheetViews>
    <sheetView workbookViewId="0">
      <selection activeCell="L16" sqref="L16"/>
    </sheetView>
  </sheetViews>
  <sheetFormatPr defaultRowHeight="15" x14ac:dyDescent="0.25"/>
  <cols>
    <col min="3" max="3" width="12.7109375" bestFit="1" customWidth="1"/>
    <col min="4" max="4" width="17.140625" customWidth="1"/>
    <col min="6" max="6" width="10.85546875" customWidth="1"/>
    <col min="7" max="7" width="19.28515625" customWidth="1"/>
    <col min="9" max="9" width="16.7109375" customWidth="1"/>
    <col min="10" max="10" width="13.28515625" customWidth="1"/>
    <col min="11" max="11" width="26.5703125" customWidth="1"/>
    <col min="12" max="12" width="47.85546875" customWidth="1"/>
  </cols>
  <sheetData>
    <row r="2" spans="1:12" ht="15.75" thickBot="1" x14ac:dyDescent="0.3"/>
    <row r="3" spans="1:12" x14ac:dyDescent="0.25">
      <c r="A3" s="22" t="s">
        <v>1</v>
      </c>
      <c r="B3" s="23" t="s">
        <v>2</v>
      </c>
      <c r="C3" s="23" t="s">
        <v>3</v>
      </c>
      <c r="D3" s="23" t="s">
        <v>4</v>
      </c>
      <c r="E3" s="23" t="s">
        <v>5</v>
      </c>
      <c r="F3" s="24" t="s">
        <v>6</v>
      </c>
      <c r="G3" s="23" t="s">
        <v>7</v>
      </c>
      <c r="H3" s="23" t="s">
        <v>8</v>
      </c>
      <c r="I3" s="23" t="s">
        <v>9</v>
      </c>
      <c r="J3" s="23" t="s">
        <v>10</v>
      </c>
      <c r="K3" s="25" t="s">
        <v>12</v>
      </c>
      <c r="L3" s="23" t="s">
        <v>13</v>
      </c>
    </row>
    <row r="4" spans="1:12" x14ac:dyDescent="0.25">
      <c r="A4" s="3">
        <v>1</v>
      </c>
      <c r="B4" t="s">
        <v>544</v>
      </c>
      <c r="C4" t="s">
        <v>595</v>
      </c>
      <c r="D4" t="s">
        <v>523</v>
      </c>
      <c r="E4" t="s">
        <v>69</v>
      </c>
      <c r="F4" t="s">
        <v>686</v>
      </c>
      <c r="G4" t="s">
        <v>14</v>
      </c>
      <c r="H4" s="3">
        <v>1</v>
      </c>
      <c r="I4" s="34">
        <v>82.33</v>
      </c>
      <c r="J4" s="34">
        <f>H4*I4</f>
        <v>82.33</v>
      </c>
      <c r="K4" t="s">
        <v>685</v>
      </c>
      <c r="L4" s="9" t="s">
        <v>180</v>
      </c>
    </row>
    <row r="5" spans="1:12" x14ac:dyDescent="0.25">
      <c r="A5" s="3">
        <v>2</v>
      </c>
      <c r="B5" t="s">
        <v>544</v>
      </c>
      <c r="C5" t="s">
        <v>596</v>
      </c>
      <c r="D5" t="s">
        <v>547</v>
      </c>
      <c r="E5" t="s">
        <v>69</v>
      </c>
      <c r="F5" t="s">
        <v>102</v>
      </c>
      <c r="G5" t="s">
        <v>518</v>
      </c>
      <c r="H5" s="3">
        <v>1</v>
      </c>
      <c r="I5" s="34">
        <v>100</v>
      </c>
      <c r="J5" s="34">
        <f>H5*I5</f>
        <v>100</v>
      </c>
      <c r="K5" t="s">
        <v>548</v>
      </c>
      <c r="L5" t="s">
        <v>15</v>
      </c>
    </row>
    <row r="6" spans="1:12" x14ac:dyDescent="0.25">
      <c r="A6" s="3">
        <v>3</v>
      </c>
      <c r="B6" t="s">
        <v>545</v>
      </c>
      <c r="C6" t="s">
        <v>597</v>
      </c>
      <c r="D6" t="s">
        <v>516</v>
      </c>
      <c r="E6" t="s">
        <v>69</v>
      </c>
      <c r="F6" t="s">
        <v>102</v>
      </c>
      <c r="G6" t="s">
        <v>102</v>
      </c>
      <c r="H6" s="3">
        <v>2</v>
      </c>
      <c r="I6" s="34">
        <v>100</v>
      </c>
      <c r="J6" s="34">
        <f>H6*I6</f>
        <v>200</v>
      </c>
      <c r="K6" t="s">
        <v>540</v>
      </c>
      <c r="L6" t="s">
        <v>15</v>
      </c>
    </row>
    <row r="7" spans="1:12" x14ac:dyDescent="0.25">
      <c r="A7" s="3">
        <v>4</v>
      </c>
      <c r="B7" t="s">
        <v>550</v>
      </c>
      <c r="C7" t="s">
        <v>598</v>
      </c>
      <c r="D7" t="s">
        <v>549</v>
      </c>
      <c r="E7" t="s">
        <v>69</v>
      </c>
      <c r="F7" t="s">
        <v>102</v>
      </c>
      <c r="G7" t="s">
        <v>562</v>
      </c>
      <c r="H7" s="3">
        <v>1</v>
      </c>
      <c r="I7" s="34">
        <v>145</v>
      </c>
      <c r="J7" s="34">
        <f>H7*I7</f>
        <v>145</v>
      </c>
      <c r="K7" t="s">
        <v>559</v>
      </c>
      <c r="L7" s="42" t="s">
        <v>15</v>
      </c>
    </row>
    <row r="8" spans="1:12" x14ac:dyDescent="0.25">
      <c r="A8" s="3">
        <v>5</v>
      </c>
      <c r="B8" t="s">
        <v>544</v>
      </c>
      <c r="C8" t="s">
        <v>687</v>
      </c>
      <c r="D8" t="s">
        <v>688</v>
      </c>
      <c r="E8" t="s">
        <v>69</v>
      </c>
      <c r="F8" t="s">
        <v>69</v>
      </c>
      <c r="G8" t="s">
        <v>518</v>
      </c>
      <c r="H8" s="3">
        <v>4</v>
      </c>
      <c r="L8" s="42" t="s">
        <v>15</v>
      </c>
    </row>
    <row r="9" spans="1:12" x14ac:dyDescent="0.25">
      <c r="L9" s="9"/>
    </row>
    <row r="10" spans="1:12" x14ac:dyDescent="0.25">
      <c r="L10" s="9"/>
    </row>
    <row r="13" spans="1:12" x14ac:dyDescent="0.25">
      <c r="I13" t="s">
        <v>541</v>
      </c>
      <c r="J13" s="34">
        <f>SUM(J4:J10)</f>
        <v>527.32999999999993</v>
      </c>
    </row>
  </sheetData>
  <hyperlinks>
    <hyperlink ref="L4" r:id="rId1" xr:uid="{765FEF4D-6281-4320-A4E6-241C8005510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5AC92-C6A6-4EBD-A90D-48CD3E84DF5E}">
  <dimension ref="A2:L19"/>
  <sheetViews>
    <sheetView workbookViewId="0">
      <selection activeCell="B18" sqref="B18"/>
    </sheetView>
  </sheetViews>
  <sheetFormatPr defaultRowHeight="15" x14ac:dyDescent="0.25"/>
  <cols>
    <col min="3" max="3" width="14.28515625" customWidth="1"/>
    <col min="4" max="4" width="29.28515625" customWidth="1"/>
    <col min="5" max="5" width="14.85546875" customWidth="1"/>
    <col min="6" max="6" width="12" customWidth="1"/>
    <col min="7" max="7" width="9.140625" customWidth="1"/>
    <col min="10" max="10" width="12.28515625" customWidth="1"/>
    <col min="11" max="11" width="13.140625" customWidth="1"/>
  </cols>
  <sheetData>
    <row r="2" spans="1:12" ht="15.75" thickBot="1" x14ac:dyDescent="0.3"/>
    <row r="3" spans="1:12" x14ac:dyDescent="0.25">
      <c r="A3" s="22" t="s">
        <v>1</v>
      </c>
      <c r="B3" s="23" t="s">
        <v>2</v>
      </c>
      <c r="C3" s="23" t="s">
        <v>3</v>
      </c>
      <c r="D3" s="23" t="s">
        <v>4</v>
      </c>
      <c r="E3" s="23" t="s">
        <v>5</v>
      </c>
      <c r="F3" s="24" t="s">
        <v>6</v>
      </c>
      <c r="G3" s="23" t="s">
        <v>7</v>
      </c>
      <c r="H3" s="23" t="s">
        <v>8</v>
      </c>
      <c r="I3" s="23" t="s">
        <v>9</v>
      </c>
      <c r="J3" s="23" t="s">
        <v>10</v>
      </c>
      <c r="K3" s="30" t="s">
        <v>12</v>
      </c>
      <c r="L3" s="31" t="s">
        <v>13</v>
      </c>
    </row>
    <row r="4" spans="1:12" x14ac:dyDescent="0.25">
      <c r="A4">
        <v>1</v>
      </c>
      <c r="B4" t="s">
        <v>544</v>
      </c>
      <c r="D4" t="s">
        <v>635</v>
      </c>
      <c r="F4" t="s">
        <v>637</v>
      </c>
      <c r="G4" t="s">
        <v>14</v>
      </c>
      <c r="H4">
        <v>1</v>
      </c>
      <c r="I4" s="34">
        <v>5.67</v>
      </c>
      <c r="J4" s="34">
        <f t="shared" ref="J4:J11" si="0">H4*I4</f>
        <v>5.67</v>
      </c>
      <c r="K4" t="s">
        <v>636</v>
      </c>
      <c r="L4" s="32" t="s">
        <v>634</v>
      </c>
    </row>
    <row r="5" spans="1:12" x14ac:dyDescent="0.25">
      <c r="A5">
        <v>2</v>
      </c>
      <c r="B5" t="s">
        <v>544</v>
      </c>
      <c r="D5" t="s">
        <v>639</v>
      </c>
      <c r="E5" t="s">
        <v>69</v>
      </c>
      <c r="F5" t="s">
        <v>640</v>
      </c>
      <c r="G5" t="s">
        <v>14</v>
      </c>
      <c r="H5">
        <v>1</v>
      </c>
      <c r="I5" s="34">
        <v>31.2</v>
      </c>
      <c r="J5" s="34">
        <f t="shared" si="0"/>
        <v>31.2</v>
      </c>
      <c r="K5" t="s">
        <v>641</v>
      </c>
      <c r="L5" s="32" t="s">
        <v>638</v>
      </c>
    </row>
    <row r="6" spans="1:12" x14ac:dyDescent="0.25">
      <c r="A6">
        <v>3</v>
      </c>
      <c r="B6" t="s">
        <v>544</v>
      </c>
      <c r="D6" t="s">
        <v>185</v>
      </c>
      <c r="E6" t="s">
        <v>186</v>
      </c>
      <c r="F6" t="s">
        <v>188</v>
      </c>
      <c r="G6" t="s">
        <v>186</v>
      </c>
      <c r="H6">
        <v>1</v>
      </c>
      <c r="I6" s="34">
        <v>11.5</v>
      </c>
      <c r="J6" s="34">
        <f t="shared" si="0"/>
        <v>11.5</v>
      </c>
      <c r="L6" s="9" t="s">
        <v>187</v>
      </c>
    </row>
    <row r="7" spans="1:12" x14ac:dyDescent="0.25">
      <c r="A7">
        <v>4</v>
      </c>
      <c r="B7" t="s">
        <v>544</v>
      </c>
      <c r="D7" t="s">
        <v>643</v>
      </c>
      <c r="F7" t="s">
        <v>644</v>
      </c>
      <c r="G7" t="s">
        <v>14</v>
      </c>
      <c r="H7">
        <v>1</v>
      </c>
      <c r="I7" s="34">
        <v>28.94</v>
      </c>
      <c r="J7" s="34">
        <f t="shared" si="0"/>
        <v>28.94</v>
      </c>
      <c r="L7" s="9" t="s">
        <v>642</v>
      </c>
    </row>
    <row r="8" spans="1:12" x14ac:dyDescent="0.25">
      <c r="A8">
        <v>5</v>
      </c>
      <c r="B8" t="s">
        <v>544</v>
      </c>
      <c r="D8" t="s">
        <v>393</v>
      </c>
      <c r="E8" t="s">
        <v>69</v>
      </c>
      <c r="F8" t="s">
        <v>426</v>
      </c>
      <c r="G8" t="s">
        <v>14</v>
      </c>
      <c r="H8" s="41">
        <v>1</v>
      </c>
      <c r="I8" s="39">
        <v>17.7</v>
      </c>
      <c r="J8" s="40">
        <f t="shared" si="0"/>
        <v>17.7</v>
      </c>
      <c r="L8" s="10" t="s">
        <v>425</v>
      </c>
    </row>
    <row r="9" spans="1:12" x14ac:dyDescent="0.25">
      <c r="A9">
        <v>6</v>
      </c>
      <c r="B9" t="s">
        <v>544</v>
      </c>
      <c r="D9" t="s">
        <v>647</v>
      </c>
      <c r="E9" t="s">
        <v>69</v>
      </c>
      <c r="F9" t="s">
        <v>648</v>
      </c>
      <c r="G9" t="s">
        <v>14</v>
      </c>
      <c r="H9" s="41">
        <v>1</v>
      </c>
      <c r="I9" s="39">
        <v>8.99</v>
      </c>
      <c r="J9" s="40">
        <f t="shared" si="0"/>
        <v>8.99</v>
      </c>
      <c r="L9" s="32" t="s">
        <v>646</v>
      </c>
    </row>
    <row r="10" spans="1:12" x14ac:dyDescent="0.25">
      <c r="A10">
        <v>7</v>
      </c>
      <c r="B10" t="s">
        <v>73</v>
      </c>
      <c r="D10" t="s">
        <v>645</v>
      </c>
      <c r="E10" t="s">
        <v>69</v>
      </c>
      <c r="F10" t="s">
        <v>656</v>
      </c>
      <c r="G10" t="s">
        <v>14</v>
      </c>
      <c r="H10" s="41">
        <v>1</v>
      </c>
      <c r="I10" s="39">
        <f>6.62/10</f>
        <v>0.66200000000000003</v>
      </c>
      <c r="J10" s="40">
        <f t="shared" si="0"/>
        <v>0.66200000000000003</v>
      </c>
      <c r="L10" s="32" t="s">
        <v>657</v>
      </c>
    </row>
    <row r="11" spans="1:12" x14ac:dyDescent="0.25">
      <c r="A11">
        <v>8</v>
      </c>
      <c r="B11" t="s">
        <v>73</v>
      </c>
      <c r="D11" t="s">
        <v>659</v>
      </c>
      <c r="E11" t="s">
        <v>102</v>
      </c>
      <c r="F11" t="s">
        <v>656</v>
      </c>
      <c r="G11" t="s">
        <v>14</v>
      </c>
      <c r="H11">
        <v>6</v>
      </c>
      <c r="I11" s="34">
        <v>1.78</v>
      </c>
      <c r="J11" s="34">
        <f t="shared" si="0"/>
        <v>10.68</v>
      </c>
      <c r="K11" t="s">
        <v>655</v>
      </c>
      <c r="L11" s="9" t="s">
        <v>654</v>
      </c>
    </row>
    <row r="12" spans="1:12" x14ac:dyDescent="0.25">
      <c r="A12">
        <v>9</v>
      </c>
      <c r="B12" t="s">
        <v>73</v>
      </c>
      <c r="D12" t="s">
        <v>658</v>
      </c>
      <c r="E12" t="s">
        <v>69</v>
      </c>
      <c r="F12" t="s">
        <v>669</v>
      </c>
      <c r="G12" t="s">
        <v>14</v>
      </c>
      <c r="H12" s="41">
        <v>7</v>
      </c>
      <c r="I12" s="34">
        <f>8.95/50</f>
        <v>0.17899999999999999</v>
      </c>
      <c r="J12" s="34">
        <f t="shared" ref="J12:J14" si="1">H12*I12</f>
        <v>1.2529999999999999</v>
      </c>
      <c r="K12" t="s">
        <v>667</v>
      </c>
      <c r="L12" s="9" t="s">
        <v>665</v>
      </c>
    </row>
    <row r="13" spans="1:12" x14ac:dyDescent="0.25">
      <c r="A13">
        <v>10</v>
      </c>
      <c r="B13" t="s">
        <v>73</v>
      </c>
      <c r="D13" t="s">
        <v>660</v>
      </c>
      <c r="E13" t="s">
        <v>69</v>
      </c>
      <c r="F13" t="s">
        <v>670</v>
      </c>
      <c r="G13" t="s">
        <v>14</v>
      </c>
      <c r="H13" s="41">
        <v>14</v>
      </c>
      <c r="I13" s="34">
        <f>8.51/100</f>
        <v>8.5099999999999995E-2</v>
      </c>
      <c r="J13" s="34">
        <f t="shared" si="1"/>
        <v>1.1914</v>
      </c>
      <c r="K13" t="s">
        <v>663</v>
      </c>
      <c r="L13" s="9" t="s">
        <v>662</v>
      </c>
    </row>
    <row r="14" spans="1:12" x14ac:dyDescent="0.25">
      <c r="A14">
        <v>11</v>
      </c>
      <c r="B14" t="s">
        <v>73</v>
      </c>
      <c r="D14" t="s">
        <v>661</v>
      </c>
      <c r="E14" t="s">
        <v>69</v>
      </c>
      <c r="F14" t="s">
        <v>352</v>
      </c>
      <c r="G14" t="s">
        <v>14</v>
      </c>
      <c r="H14" s="41">
        <v>7</v>
      </c>
      <c r="I14" s="34">
        <f>5.9/100</f>
        <v>5.9000000000000004E-2</v>
      </c>
      <c r="J14" s="34">
        <f t="shared" si="1"/>
        <v>0.41300000000000003</v>
      </c>
      <c r="K14" t="s">
        <v>673</v>
      </c>
      <c r="L14" s="9" t="s">
        <v>672</v>
      </c>
    </row>
    <row r="15" spans="1:12" x14ac:dyDescent="0.25">
      <c r="A15">
        <v>12</v>
      </c>
      <c r="B15" t="s">
        <v>550</v>
      </c>
      <c r="D15" t="s">
        <v>556</v>
      </c>
      <c r="F15" t="s">
        <v>102</v>
      </c>
      <c r="G15" t="s">
        <v>102</v>
      </c>
      <c r="H15">
        <v>1</v>
      </c>
      <c r="I15" s="34">
        <v>20</v>
      </c>
      <c r="J15" s="34">
        <f>H15*I15</f>
        <v>20</v>
      </c>
      <c r="K15" t="s">
        <v>557</v>
      </c>
    </row>
    <row r="16" spans="1:12" x14ac:dyDescent="0.25">
      <c r="A16">
        <v>13</v>
      </c>
      <c r="B16" t="s">
        <v>545</v>
      </c>
      <c r="D16" t="s">
        <v>516</v>
      </c>
      <c r="F16" t="s">
        <v>102</v>
      </c>
      <c r="G16" t="s">
        <v>102</v>
      </c>
      <c r="H16">
        <v>1</v>
      </c>
      <c r="I16" s="34">
        <v>100</v>
      </c>
      <c r="J16" s="34">
        <f>H16*I16</f>
        <v>100</v>
      </c>
      <c r="K16" t="s">
        <v>558</v>
      </c>
    </row>
    <row r="17" spans="9:10" x14ac:dyDescent="0.25">
      <c r="I17" s="34"/>
      <c r="J17" s="34"/>
    </row>
    <row r="18" spans="9:10" x14ac:dyDescent="0.25">
      <c r="J18" s="34"/>
    </row>
    <row r="19" spans="9:10" x14ac:dyDescent="0.25">
      <c r="I19" t="s">
        <v>541</v>
      </c>
      <c r="J19" s="34">
        <f>SUM(J4:J16)</f>
        <v>238.19940000000003</v>
      </c>
    </row>
  </sheetData>
  <hyperlinks>
    <hyperlink ref="L4" r:id="rId1" xr:uid="{92CF5D7B-E89C-43C6-A750-2C3EA2C5F6EA}"/>
    <hyperlink ref="L5" r:id="rId2" xr:uid="{0E516BC0-6A91-4F96-9136-CFC751169970}"/>
    <hyperlink ref="L6" r:id="rId3" display="https://www.aa-mfg.com/product/aa-672-a/" xr:uid="{91DDF4CB-CFB8-4A68-8960-D7FFD126E6F6}"/>
    <hyperlink ref="L7" r:id="rId4" xr:uid="{1DD3B906-2DCB-448B-A662-016D6F40BD6C}"/>
    <hyperlink ref="L8" r:id="rId5" xr:uid="{42BEFFA7-4F49-41C3-9F3C-D7F1111C2B28}"/>
    <hyperlink ref="L9" r:id="rId6" xr:uid="{4A545730-3D34-4D6D-B037-BC618BA9D39D}"/>
    <hyperlink ref="L11" r:id="rId7" xr:uid="{813C10DC-0F30-4F50-BFC7-92DB56ECBEE1}"/>
    <hyperlink ref="L10" r:id="rId8" xr:uid="{E293ACDD-0408-4A2A-8F20-B7B0471FC797}"/>
    <hyperlink ref="L13" r:id="rId9" xr:uid="{6C63F42B-F730-43F1-A0BC-7EF5EB5C542B}"/>
    <hyperlink ref="L12" r:id="rId10" xr:uid="{8A02CEC5-E522-4722-A415-56DA5D267155}"/>
    <hyperlink ref="L14" r:id="rId11" xr:uid="{C86BDB50-90E6-42BE-8793-F9BFF457C76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38FEB-D031-4BB6-8A1C-169BDDAF24ED}">
  <dimension ref="A2:L12"/>
  <sheetViews>
    <sheetView workbookViewId="0">
      <selection activeCell="H10" sqref="H10"/>
    </sheetView>
  </sheetViews>
  <sheetFormatPr defaultRowHeight="15" x14ac:dyDescent="0.25"/>
  <cols>
    <col min="3" max="3" width="12.7109375" bestFit="1" customWidth="1"/>
    <col min="4" max="4" width="25.85546875" customWidth="1"/>
  </cols>
  <sheetData>
    <row r="2" spans="1:12" ht="15.75" thickBot="1" x14ac:dyDescent="0.3"/>
    <row r="3" spans="1:12" x14ac:dyDescent="0.25">
      <c r="A3" s="22" t="s">
        <v>1</v>
      </c>
      <c r="B3" s="23" t="s">
        <v>2</v>
      </c>
      <c r="C3" s="23" t="s">
        <v>3</v>
      </c>
      <c r="D3" s="23" t="s">
        <v>4</v>
      </c>
      <c r="E3" s="23" t="s">
        <v>5</v>
      </c>
      <c r="F3" s="24" t="s">
        <v>6</v>
      </c>
      <c r="G3" s="23" t="s">
        <v>7</v>
      </c>
      <c r="H3" s="23" t="s">
        <v>8</v>
      </c>
      <c r="I3" s="23" t="s">
        <v>9</v>
      </c>
      <c r="J3" s="23" t="s">
        <v>10</v>
      </c>
      <c r="K3" s="25" t="s">
        <v>12</v>
      </c>
      <c r="L3" s="23" t="s">
        <v>13</v>
      </c>
    </row>
    <row r="4" spans="1:12" x14ac:dyDescent="0.25">
      <c r="A4">
        <v>1</v>
      </c>
      <c r="B4" t="s">
        <v>546</v>
      </c>
      <c r="C4" t="s">
        <v>599</v>
      </c>
      <c r="D4" t="s">
        <v>506</v>
      </c>
      <c r="G4" t="s">
        <v>14</v>
      </c>
      <c r="H4">
        <v>2</v>
      </c>
      <c r="I4">
        <v>260.89999999999998</v>
      </c>
      <c r="J4">
        <f t="shared" ref="J4:J10" si="0">H4*I4</f>
        <v>521.79999999999995</v>
      </c>
      <c r="K4" t="s">
        <v>514</v>
      </c>
      <c r="L4" s="9" t="s">
        <v>507</v>
      </c>
    </row>
    <row r="5" spans="1:12" x14ac:dyDescent="0.25">
      <c r="A5">
        <v>2</v>
      </c>
      <c r="B5" t="s">
        <v>546</v>
      </c>
      <c r="C5" t="s">
        <v>600</v>
      </c>
      <c r="D5" t="s">
        <v>508</v>
      </c>
      <c r="G5" t="s">
        <v>512</v>
      </c>
      <c r="H5">
        <v>1</v>
      </c>
      <c r="I5">
        <v>302.5</v>
      </c>
      <c r="J5">
        <f t="shared" si="0"/>
        <v>302.5</v>
      </c>
      <c r="K5" t="s">
        <v>513</v>
      </c>
      <c r="L5" t="s">
        <v>102</v>
      </c>
    </row>
    <row r="6" spans="1:12" x14ac:dyDescent="0.25">
      <c r="A6">
        <v>3</v>
      </c>
      <c r="B6" t="s">
        <v>546</v>
      </c>
      <c r="C6" t="s">
        <v>601</v>
      </c>
      <c r="D6" t="s">
        <v>509</v>
      </c>
      <c r="G6" t="s">
        <v>510</v>
      </c>
      <c r="H6">
        <v>1</v>
      </c>
      <c r="I6">
        <v>244.86</v>
      </c>
      <c r="J6">
        <f t="shared" si="0"/>
        <v>244.86</v>
      </c>
      <c r="L6" t="s">
        <v>102</v>
      </c>
    </row>
    <row r="7" spans="1:12" x14ac:dyDescent="0.25">
      <c r="A7">
        <v>4</v>
      </c>
      <c r="B7" t="s">
        <v>546</v>
      </c>
      <c r="C7" t="s">
        <v>602</v>
      </c>
      <c r="D7" s="26" t="s">
        <v>193</v>
      </c>
      <c r="G7" t="s">
        <v>14</v>
      </c>
      <c r="H7">
        <v>1</v>
      </c>
      <c r="I7">
        <v>77.099999999999994</v>
      </c>
      <c r="J7">
        <f t="shared" si="0"/>
        <v>77.099999999999994</v>
      </c>
      <c r="K7" t="s">
        <v>515</v>
      </c>
      <c r="L7" s="9" t="s">
        <v>511</v>
      </c>
    </row>
    <row r="8" spans="1:12" x14ac:dyDescent="0.25">
      <c r="A8">
        <v>5</v>
      </c>
      <c r="B8" t="s">
        <v>73</v>
      </c>
      <c r="C8" t="s">
        <v>603</v>
      </c>
      <c r="D8" t="s">
        <v>653</v>
      </c>
      <c r="F8" t="s">
        <v>656</v>
      </c>
      <c r="G8" t="s">
        <v>14</v>
      </c>
      <c r="H8">
        <v>12</v>
      </c>
      <c r="I8">
        <v>1.78</v>
      </c>
      <c r="J8">
        <f t="shared" si="0"/>
        <v>21.36</v>
      </c>
      <c r="K8" t="s">
        <v>655</v>
      </c>
      <c r="L8" s="9" t="s">
        <v>654</v>
      </c>
    </row>
    <row r="9" spans="1:12" x14ac:dyDescent="0.25">
      <c r="A9">
        <v>6</v>
      </c>
      <c r="B9" t="s">
        <v>550</v>
      </c>
      <c r="C9" t="s">
        <v>604</v>
      </c>
      <c r="D9" t="s">
        <v>551</v>
      </c>
      <c r="G9" t="s">
        <v>562</v>
      </c>
      <c r="H9">
        <v>1</v>
      </c>
      <c r="I9">
        <v>145</v>
      </c>
      <c r="J9">
        <f t="shared" si="0"/>
        <v>145</v>
      </c>
      <c r="K9" t="s">
        <v>560</v>
      </c>
      <c r="L9" s="9"/>
    </row>
    <row r="10" spans="1:12" x14ac:dyDescent="0.25">
      <c r="A10">
        <v>7</v>
      </c>
      <c r="B10" t="s">
        <v>545</v>
      </c>
      <c r="C10" t="s">
        <v>605</v>
      </c>
      <c r="D10" t="s">
        <v>516</v>
      </c>
      <c r="G10" t="s">
        <v>102</v>
      </c>
      <c r="H10">
        <v>30</v>
      </c>
      <c r="I10">
        <v>100</v>
      </c>
      <c r="J10">
        <f t="shared" si="0"/>
        <v>3000</v>
      </c>
      <c r="K10" t="s">
        <v>517</v>
      </c>
    </row>
    <row r="12" spans="1:12" x14ac:dyDescent="0.25">
      <c r="I12" t="s">
        <v>541</v>
      </c>
      <c r="J12" s="27">
        <f>SUM(J4:J10)</f>
        <v>4312.62</v>
      </c>
    </row>
  </sheetData>
  <hyperlinks>
    <hyperlink ref="L4" r:id="rId1" xr:uid="{934821AB-886A-4196-B8A1-279CF8C0D0BC}"/>
    <hyperlink ref="L7" r:id="rId2" xr:uid="{FD8AD5DC-38BC-4467-8FF7-B59C9DC68F40}"/>
    <hyperlink ref="L8" r:id="rId3" xr:uid="{3EB64D45-CF52-46D6-923B-321A6E79079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D669C-A331-472D-BC56-2FE1E606BBA1}">
  <dimension ref="A2:L8"/>
  <sheetViews>
    <sheetView workbookViewId="0">
      <selection activeCell="A5" sqref="A5:L5"/>
    </sheetView>
  </sheetViews>
  <sheetFormatPr defaultRowHeight="15" x14ac:dyDescent="0.25"/>
  <cols>
    <col min="3" max="3" width="12.7109375" bestFit="1" customWidth="1"/>
  </cols>
  <sheetData>
    <row r="2" spans="1:12" ht="15.75" thickBot="1" x14ac:dyDescent="0.3"/>
    <row r="3" spans="1:12" x14ac:dyDescent="0.25">
      <c r="A3" s="22" t="s">
        <v>1</v>
      </c>
      <c r="B3" s="23" t="s">
        <v>2</v>
      </c>
      <c r="C3" s="23" t="s">
        <v>3</v>
      </c>
      <c r="D3" s="23" t="s">
        <v>4</v>
      </c>
      <c r="E3" s="23" t="s">
        <v>5</v>
      </c>
      <c r="F3" s="24" t="s">
        <v>6</v>
      </c>
      <c r="G3" s="23" t="s">
        <v>7</v>
      </c>
      <c r="H3" s="23" t="s">
        <v>8</v>
      </c>
      <c r="I3" s="23" t="s">
        <v>9</v>
      </c>
      <c r="J3" s="23" t="s">
        <v>10</v>
      </c>
      <c r="K3" s="25" t="s">
        <v>12</v>
      </c>
      <c r="L3" s="23" t="s">
        <v>13</v>
      </c>
    </row>
    <row r="4" spans="1:12" x14ac:dyDescent="0.25">
      <c r="A4">
        <v>1</v>
      </c>
      <c r="B4" t="s">
        <v>544</v>
      </c>
      <c r="C4" t="s">
        <v>606</v>
      </c>
      <c r="D4" t="s">
        <v>554</v>
      </c>
      <c r="F4" t="s">
        <v>102</v>
      </c>
      <c r="G4" t="s">
        <v>518</v>
      </c>
      <c r="H4">
        <v>1</v>
      </c>
      <c r="I4">
        <v>82</v>
      </c>
      <c r="J4">
        <f>H4*I4</f>
        <v>82</v>
      </c>
      <c r="K4" t="s">
        <v>555</v>
      </c>
      <c r="L4" s="9"/>
    </row>
    <row r="5" spans="1:12" x14ac:dyDescent="0.25">
      <c r="A5">
        <v>2</v>
      </c>
      <c r="B5" t="s">
        <v>550</v>
      </c>
      <c r="C5" t="s">
        <v>607</v>
      </c>
      <c r="D5" t="s">
        <v>556</v>
      </c>
      <c r="F5" t="s">
        <v>102</v>
      </c>
      <c r="G5" t="s">
        <v>102</v>
      </c>
      <c r="H5">
        <v>1</v>
      </c>
      <c r="I5">
        <v>20</v>
      </c>
      <c r="J5">
        <f>H5*I5</f>
        <v>20</v>
      </c>
      <c r="K5" t="s">
        <v>557</v>
      </c>
    </row>
    <row r="6" spans="1:12" x14ac:dyDescent="0.25">
      <c r="A6">
        <v>3</v>
      </c>
      <c r="B6" t="s">
        <v>545</v>
      </c>
      <c r="C6" t="s">
        <v>608</v>
      </c>
      <c r="D6" t="s">
        <v>516</v>
      </c>
      <c r="F6" t="s">
        <v>102</v>
      </c>
      <c r="G6" t="s">
        <v>102</v>
      </c>
      <c r="H6">
        <v>2</v>
      </c>
      <c r="I6">
        <v>100</v>
      </c>
      <c r="J6">
        <f>H6*I6</f>
        <v>200</v>
      </c>
      <c r="K6" t="s">
        <v>558</v>
      </c>
    </row>
    <row r="8" spans="1:12" x14ac:dyDescent="0.25">
      <c r="I8" t="s">
        <v>541</v>
      </c>
      <c r="J8">
        <f>SUM(J4:J6)</f>
        <v>302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General Notes</vt:lpstr>
      <vt:lpstr>WEC</vt:lpstr>
      <vt:lpstr>Encoder Mount</vt:lpstr>
      <vt:lpstr>Frame</vt:lpstr>
      <vt:lpstr>Sheave Pulley Guard</vt:lpstr>
      <vt:lpstr>Spring Return Frame</vt:lpstr>
      <vt:lpstr>Spring Return Guard</vt:lpstr>
      <vt:lpstr>Winch</vt:lpstr>
      <vt:lpstr>Pump Mount</vt:lpstr>
      <vt:lpstr>Pump Adapters</vt:lpstr>
      <vt:lpstr>WEC Accumulator Mount</vt:lpstr>
      <vt:lpstr>DAQ Mount</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Panzarella, Justin</dc:creator>
  <cp:lastModifiedBy>Panzarella, Justin</cp:lastModifiedBy>
  <dcterms:created xsi:type="dcterms:W3CDTF">2023-06-30T21:41:51Z</dcterms:created>
  <dcterms:modified xsi:type="dcterms:W3CDTF">2024-01-09T18:44:14Z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5965d95-ecc0-4720-b759-1f33c42ed7da_Enabled">
    <vt:lpwstr>true</vt:lpwstr>
  </property>
  <property fmtid="{D5CDD505-2E9C-101B-9397-08002B2CF9AE}" pid="3" name="MSIP_Label_95965d95-ecc0-4720-b759-1f33c42ed7da_SetDate">
    <vt:lpwstr>2023-11-16T22:31:29Z</vt:lpwstr>
  </property>
  <property fmtid="{D5CDD505-2E9C-101B-9397-08002B2CF9AE}" pid="4" name="MSIP_Label_95965d95-ecc0-4720-b759-1f33c42ed7da_Method">
    <vt:lpwstr>Standard</vt:lpwstr>
  </property>
  <property fmtid="{D5CDD505-2E9C-101B-9397-08002B2CF9AE}" pid="5" name="MSIP_Label_95965d95-ecc0-4720-b759-1f33c42ed7da_Name">
    <vt:lpwstr>General</vt:lpwstr>
  </property>
  <property fmtid="{D5CDD505-2E9C-101B-9397-08002B2CF9AE}" pid="6" name="MSIP_Label_95965d95-ecc0-4720-b759-1f33c42ed7da_SiteId">
    <vt:lpwstr>a0f29d7e-28cd-4f54-8442-7885aee7c080</vt:lpwstr>
  </property>
  <property fmtid="{D5CDD505-2E9C-101B-9397-08002B2CF9AE}" pid="7" name="MSIP_Label_95965d95-ecc0-4720-b759-1f33c42ed7da_ActionId">
    <vt:lpwstr>bea29dc9-6938-4d86-9449-4c594d4aa397</vt:lpwstr>
  </property>
  <property fmtid="{D5CDD505-2E9C-101B-9397-08002B2CF9AE}" pid="8" name="MSIP_Label_95965d95-ecc0-4720-b759-1f33c42ed7da_ContentBits">
    <vt:lpwstr>0</vt:lpwstr>
  </property>
</Properties>
</file>